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2)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G14" i="1"/>
  <c r="F14" i="1"/>
  <c r="E14" i="1"/>
  <c r="C55" i="5" l="1"/>
  <c r="C56" i="5"/>
  <c r="C57" i="5"/>
  <c r="C58" i="5"/>
  <c r="C59" i="5"/>
  <c r="C53" i="5"/>
  <c r="C69" i="5"/>
  <c r="C68" i="5"/>
  <c r="C63" i="5"/>
  <c r="C62" i="5"/>
  <c r="C66" i="5"/>
  <c r="C65" i="5"/>
  <c r="C64" i="5"/>
  <c r="E11" i="1" l="1"/>
  <c r="F11" i="1"/>
  <c r="G11" i="1"/>
  <c r="H11" i="1"/>
  <c r="F8" i="1" l="1"/>
  <c r="G8" i="1"/>
  <c r="H8" i="1"/>
  <c r="E8" i="1"/>
  <c r="C33" i="5" l="1"/>
  <c r="C26" i="5"/>
  <c r="C27" i="5"/>
  <c r="C28" i="5"/>
  <c r="C29" i="5"/>
  <c r="C30" i="5"/>
  <c r="C25" i="5"/>
  <c r="E27" i="1"/>
  <c r="F29" i="1"/>
  <c r="G29" i="1"/>
  <c r="H29" i="1"/>
  <c r="E29" i="1"/>
  <c r="E31" i="2" l="1"/>
  <c r="F31" i="2"/>
  <c r="G31" i="2"/>
  <c r="H31" i="2"/>
  <c r="D31" i="1"/>
  <c r="D31" i="2"/>
  <c r="F27" i="1" l="1"/>
  <c r="F31" i="1" s="1"/>
  <c r="G27" i="1"/>
  <c r="G31" i="1" s="1"/>
  <c r="H27" i="1"/>
  <c r="H31" i="1" s="1"/>
  <c r="F23" i="1"/>
  <c r="G23" i="1"/>
  <c r="H23" i="1"/>
  <c r="E23" i="1"/>
  <c r="F17" i="1"/>
  <c r="G17" i="1"/>
  <c r="H17" i="1"/>
  <c r="E17" i="1"/>
  <c r="F16" i="1"/>
  <c r="G16" i="1"/>
  <c r="H16" i="1"/>
  <c r="E16" i="1"/>
  <c r="E31" i="1" l="1"/>
  <c r="I17" i="1"/>
  <c r="H6" i="1" l="1"/>
  <c r="F6" i="1"/>
  <c r="G6" i="1"/>
  <c r="E6" i="1"/>
  <c r="F18" i="1" l="1"/>
  <c r="G18" i="1"/>
  <c r="H18" i="1"/>
  <c r="E18" i="1"/>
  <c r="F15" i="1"/>
  <c r="G15" i="1"/>
  <c r="H15" i="1"/>
  <c r="E15" i="1"/>
  <c r="F5" i="1"/>
  <c r="F9" i="1" s="1"/>
  <c r="G5" i="1"/>
  <c r="G9" i="1" s="1"/>
  <c r="H5" i="1"/>
  <c r="H9" i="1" s="1"/>
  <c r="E5" i="1"/>
  <c r="E9" i="1" s="1"/>
  <c r="I31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I31" i="1"/>
  <c r="E25" i="1"/>
  <c r="F25" i="1"/>
  <c r="G25" i="1"/>
  <c r="H25" i="1"/>
  <c r="I25" i="1"/>
  <c r="D25" i="1"/>
  <c r="I21" i="1"/>
  <c r="D21" i="1"/>
  <c r="I9" i="1"/>
  <c r="I12" i="1" s="1"/>
  <c r="D9" i="1"/>
  <c r="I32" i="2" l="1"/>
  <c r="F21" i="1"/>
  <c r="H21" i="1"/>
  <c r="H32" i="1" s="1"/>
  <c r="G21" i="1"/>
  <c r="I32" i="1"/>
  <c r="E32" i="2"/>
  <c r="E21" i="1"/>
  <c r="E32" i="1" s="1"/>
  <c r="G32" i="2"/>
  <c r="H32" i="2"/>
  <c r="F32" i="1"/>
  <c r="D32" i="1"/>
  <c r="F32" i="2"/>
  <c r="D32" i="2"/>
  <c r="I12" i="2"/>
  <c r="G32" i="1" l="1"/>
</calcChain>
</file>

<file path=xl/sharedStrings.xml><?xml version="1.0" encoding="utf-8"?>
<sst xmlns="http://schemas.openxmlformats.org/spreadsheetml/2006/main" count="207" uniqueCount="101">
  <si>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</si>
  <si>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</si>
  <si>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</si>
  <si>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</si>
  <si>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</si>
  <si>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</si>
  <si>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</si>
  <si>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</si>
  <si>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</si>
  <si>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</si>
  <si>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</si>
  <si>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</si>
  <si>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</si>
  <si>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</si>
  <si>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</si>
  <si>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</si>
  <si>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</si>
  <si>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</si>
  <si>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199 т2</t>
  </si>
  <si>
    <t>№ 1</t>
  </si>
  <si>
    <t>Обед</t>
  </si>
  <si>
    <t>Хлеб ржаной</t>
  </si>
  <si>
    <t>Полдник</t>
  </si>
  <si>
    <t>Ужин</t>
  </si>
  <si>
    <t xml:space="preserve">ИТОГО ЗА ДЕНЬ: 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</si>
  <si>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</si>
  <si>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</si>
  <si>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</si>
  <si>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</si>
  <si>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</si>
  <si>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</si>
  <si>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</si>
  <si>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Бутерброд с маслом</t>
  </si>
  <si>
    <t>Хлеб пшеничный (батон)</t>
  </si>
  <si>
    <t>Чай</t>
  </si>
  <si>
    <t>2 ЗАВТРАК</t>
  </si>
  <si>
    <t>ОБЕД</t>
  </si>
  <si>
    <t>Масло растительное</t>
  </si>
  <si>
    <t>Морковь</t>
  </si>
  <si>
    <t>Лук репчатый</t>
  </si>
  <si>
    <t>ПОЛДНИК</t>
  </si>
  <si>
    <t>УЖИН</t>
  </si>
  <si>
    <t>Мука пшеничная</t>
  </si>
  <si>
    <t>Томатная паста</t>
  </si>
  <si>
    <t>Сметана</t>
  </si>
  <si>
    <t>Чай с лимоном</t>
  </si>
  <si>
    <t>Рассольник Ленинградский</t>
  </si>
  <si>
    <t>Гуляш из отварной говядины</t>
  </si>
  <si>
    <t>Каша рассыпчатая гречневая</t>
  </si>
  <si>
    <t>Кисло-молочный напиток "Снежок"</t>
  </si>
  <si>
    <t>Овощи отварные с маслом</t>
  </si>
  <si>
    <t>№ 82</t>
  </si>
  <si>
    <t>№ 293</t>
  </si>
  <si>
    <t>№ 330</t>
  </si>
  <si>
    <t>№ 396</t>
  </si>
  <si>
    <t>№ 338</t>
  </si>
  <si>
    <t>№ 277,372</t>
  </si>
  <si>
    <t>Лимон</t>
  </si>
  <si>
    <t>Картофель свежий</t>
  </si>
  <si>
    <t>Крупа перловая</t>
  </si>
  <si>
    <t>Огурцы консервирвоанные</t>
  </si>
  <si>
    <t>Мясо говядина</t>
  </si>
  <si>
    <t>(или цыплят бройлеров)</t>
  </si>
  <si>
    <t>Гуляш из отварного мяса</t>
  </si>
  <si>
    <t>Крупа гречневая</t>
  </si>
  <si>
    <t>Тефтели рыбные тушеные</t>
  </si>
  <si>
    <t>Филе рыбы</t>
  </si>
  <si>
    <t>Капуста цветная</t>
  </si>
  <si>
    <t xml:space="preserve">Хлеб пшеничный </t>
  </si>
  <si>
    <t xml:space="preserve">Тефтели рыбные тушеные </t>
  </si>
  <si>
    <t>№ 412</t>
  </si>
  <si>
    <t>№ 419</t>
  </si>
  <si>
    <t>Кисель</t>
  </si>
  <si>
    <t>Кисель фруктовый</t>
  </si>
  <si>
    <t>Сухофрукты</t>
  </si>
  <si>
    <t>Компот из сушеных фруктов</t>
  </si>
  <si>
    <t>№ 394</t>
  </si>
  <si>
    <t>Крендель с сахаром</t>
  </si>
  <si>
    <t>Яйца (меланж)</t>
  </si>
  <si>
    <t>Дрожжи</t>
  </si>
  <si>
    <t>№ 443</t>
  </si>
  <si>
    <t>МЕНЮ-раскладка день 7 (седьмой)</t>
  </si>
  <si>
    <t>День 7 (седьмой)</t>
  </si>
  <si>
    <t>Сок</t>
  </si>
  <si>
    <t>Салат из свеклы с сыром</t>
  </si>
  <si>
    <t>Свекла свежая</t>
  </si>
  <si>
    <t>Сыр</t>
  </si>
  <si>
    <t>№ 32</t>
  </si>
  <si>
    <t>Каша овсяная жидкая с сахаром и маслом</t>
  </si>
  <si>
    <t>Крупа геркулесовая</t>
  </si>
  <si>
    <t>Крахмал</t>
  </si>
  <si>
    <t>Ягоды замороженные</t>
  </si>
  <si>
    <t>№ 06</t>
  </si>
  <si>
    <t>№ 14</t>
  </si>
  <si>
    <t>№ 24</t>
  </si>
  <si>
    <t>№ 44</t>
  </si>
  <si>
    <t>№ 45</t>
  </si>
  <si>
    <t>№ 17</t>
  </si>
  <si>
    <t>№ 56</t>
  </si>
  <si>
    <t>№ 57</t>
  </si>
  <si>
    <t>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</si>
</sst>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2" xfId="0" applyNumberFormat="1" applyBorder="1"/>
    <xf numFmtId="2" fontId="0" fillId="0" borderId="7" xfId="0" applyNumberForma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1;&#1100;&#1074;&#1086;&#1074;&#1085;&#1072;\Desktop\&#1089;&#1086;&#1089;&#1090;&#1072;&#1074;&#1083;&#1077;&#1085;&#1080;&#1077;%20&#1084;&#1077;&#1085;&#1102;%202024\&#1052;&#1045;&#1053;&#1070;%20&#1057;%2001.10.2024\&#1052;&#1077;&#1085;&#1102;%20&#1076;&#1077;&#1085;&#1100;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1-3"/>
      <sheetName val="Меню 3-7"/>
      <sheetName val="МЕНЮ раскладка (2)"/>
    </sheetNames>
    <sheetDataSet>
      <sheetData sheetId="0" refreshError="1"/>
      <sheetData sheetId="1" refreshError="1">
        <row r="14">
          <cell r="E14">
            <v>1.82</v>
          </cell>
          <cell r="F14">
            <v>3.9</v>
          </cell>
          <cell r="G14">
            <v>5.28</v>
          </cell>
          <cell r="H14">
            <v>79.709999999999994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N10" sqref="N10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5" width="9.5703125" bestFit="1" customWidth="1"/>
    <col min="6" max="7" width="9.28515625" bestFit="1" customWidth="1"/>
    <col min="8" max="8" width="9.5703125" bestFit="1" customWidth="1"/>
    <col min="9" max="9" width="11.7109375" customWidth="1"/>
    <col min="10" max="10" width="10" customWidth="1"/>
  </cols>
  <sheetData>
    <row r="1" spans="2:11" ht="15.75" x14ac:dyDescent="0.25">
      <c r="B1" s="46" t="s">
        <v>82</v>
      </c>
      <c r="C1" s="47"/>
      <c r="D1" s="47"/>
    </row>
    <row r="2" spans="2:11" ht="15.75" x14ac:dyDescent="0.25">
      <c r="B2" s="47" t="s">
        <v>25</v>
      </c>
      <c r="C2" s="47"/>
      <c r="D2" s="47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88</v>
      </c>
      <c r="D5" s="5">
        <v>150</v>
      </c>
      <c r="E5" s="17">
        <f>'Меню 3-7'!E5/200*150</f>
        <v>2.0999999999999996</v>
      </c>
      <c r="F5" s="17">
        <f>'Меню 3-7'!F5/200*150</f>
        <v>2.7750000000000004</v>
      </c>
      <c r="G5" s="17">
        <f>'Меню 3-7'!G5/200*150</f>
        <v>19.574999999999999</v>
      </c>
      <c r="H5" s="5">
        <f>'Меню 3-7'!H5/200*150</f>
        <v>110.02499999999999</v>
      </c>
      <c r="I5" s="6"/>
      <c r="J5" s="5" t="s">
        <v>18</v>
      </c>
      <c r="K5" s="5" t="s">
        <v>92</v>
      </c>
    </row>
    <row r="6" spans="2:11" x14ac:dyDescent="0.25">
      <c r="B6" s="4"/>
      <c r="C6" s="5" t="s">
        <v>45</v>
      </c>
      <c r="D6" s="5">
        <v>180</v>
      </c>
      <c r="E6" s="17">
        <f>'Меню 3-7'!E6/200*180</f>
        <v>0.11699999999999999</v>
      </c>
      <c r="F6" s="17">
        <f>'Меню 3-7'!F6/200*180</f>
        <v>0.19800000000000001</v>
      </c>
      <c r="G6" s="17">
        <f>'Меню 3-7'!G6/200*180</f>
        <v>10.196999999999999</v>
      </c>
      <c r="H6" s="17">
        <f>'Меню 3-7'!H6/200*180</f>
        <v>40.994999999999997</v>
      </c>
      <c r="I6" s="6"/>
      <c r="J6" s="5" t="s">
        <v>70</v>
      </c>
      <c r="K6" s="5" t="s">
        <v>93</v>
      </c>
    </row>
    <row r="7" spans="2:11" x14ac:dyDescent="0.25">
      <c r="B7" s="4"/>
      <c r="C7" s="5" t="s">
        <v>10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19</v>
      </c>
      <c r="K7" s="5"/>
    </row>
    <row r="8" spans="2:11" ht="15.75" thickBot="1" x14ac:dyDescent="0.3">
      <c r="B8" s="7"/>
      <c r="C8" s="8" t="s">
        <v>11</v>
      </c>
      <c r="D8" s="8">
        <v>5</v>
      </c>
      <c r="E8" s="31">
        <f>'Меню 3-7'!E8/7*5</f>
        <v>4.2857142857142858E-2</v>
      </c>
      <c r="F8" s="31">
        <f>'Меню 3-7'!F8/7*5</f>
        <v>3.6214285714285714</v>
      </c>
      <c r="G8" s="31">
        <f>'Меню 3-7'!G8/7*5</f>
        <v>6.4285714285714279E-2</v>
      </c>
      <c r="H8" s="31">
        <f>'Меню 3-7'!H8/7*5</f>
        <v>33</v>
      </c>
      <c r="I8" s="9"/>
      <c r="J8" s="8" t="s">
        <v>19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3.8598571428571424</v>
      </c>
      <c r="F9" s="18">
        <f t="shared" si="0"/>
        <v>7.1944285714285723</v>
      </c>
      <c r="G9" s="18">
        <f t="shared" si="0"/>
        <v>39.836285714285715</v>
      </c>
      <c r="H9" s="18">
        <f t="shared" si="0"/>
        <v>236.01999999999998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83</v>
      </c>
      <c r="D11" s="8">
        <v>150</v>
      </c>
      <c r="E11" s="8">
        <f>'Меню 3-7'!E11</f>
        <v>0.7</v>
      </c>
      <c r="F11" s="8">
        <f>'Меню 3-7'!F11</f>
        <v>0.6</v>
      </c>
      <c r="G11" s="8">
        <f>'Меню 3-7'!G11</f>
        <v>15.4</v>
      </c>
      <c r="H11" s="8">
        <f>'Меню 3-7'!H11</f>
        <v>110.3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0.7</v>
      </c>
      <c r="F12" s="12">
        <f t="shared" si="1"/>
        <v>0.6</v>
      </c>
      <c r="G12" s="12">
        <f t="shared" si="1"/>
        <v>15.4</v>
      </c>
      <c r="H12" s="12">
        <f t="shared" si="1"/>
        <v>110.3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20</v>
      </c>
      <c r="C14" s="5" t="s">
        <v>84</v>
      </c>
      <c r="D14" s="5">
        <v>40</v>
      </c>
      <c r="E14" s="17">
        <f>'[1]Меню 3-7'!E14/60*40</f>
        <v>1.2133333333333334</v>
      </c>
      <c r="F14" s="17">
        <f>'[1]Меню 3-7'!F14/60*40</f>
        <v>2.6</v>
      </c>
      <c r="G14" s="17">
        <f>'[1]Меню 3-7'!G14/60*40</f>
        <v>3.5200000000000005</v>
      </c>
      <c r="H14" s="17">
        <f>'[1]Меню 3-7'!H14/60*40</f>
        <v>53.139999999999993</v>
      </c>
      <c r="I14" s="6"/>
      <c r="J14" s="5" t="s">
        <v>87</v>
      </c>
      <c r="K14" s="5"/>
    </row>
    <row r="15" spans="2:11" x14ac:dyDescent="0.25">
      <c r="B15" s="5"/>
      <c r="C15" s="5" t="s">
        <v>46</v>
      </c>
      <c r="D15" s="5">
        <v>160</v>
      </c>
      <c r="E15" s="17">
        <f>'Меню 3-7'!E15/200*160</f>
        <v>1.3439999999999999</v>
      </c>
      <c r="F15" s="17">
        <f>'Меню 3-7'!F15/200*160</f>
        <v>2</v>
      </c>
      <c r="G15" s="17">
        <f>'Меню 3-7'!G15/200*160</f>
        <v>10.600000000000001</v>
      </c>
      <c r="H15" s="17">
        <f>'Меню 3-7'!H15/200*160</f>
        <v>77.28</v>
      </c>
      <c r="I15" s="6"/>
      <c r="J15" s="5" t="s">
        <v>51</v>
      </c>
      <c r="K15" s="5" t="s">
        <v>94</v>
      </c>
    </row>
    <row r="16" spans="2:11" x14ac:dyDescent="0.25">
      <c r="B16" s="5"/>
      <c r="C16" s="5" t="s">
        <v>47</v>
      </c>
      <c r="D16" s="5">
        <v>60</v>
      </c>
      <c r="E16" s="17">
        <f>'Меню 3-7'!E16/80*60</f>
        <v>6.2325000000000008</v>
      </c>
      <c r="F16" s="17">
        <f>'Меню 3-7'!F16/80*60</f>
        <v>7.3500000000000005</v>
      </c>
      <c r="G16" s="17">
        <f>'Меню 3-7'!G16/80*60</f>
        <v>1.9650000000000001</v>
      </c>
      <c r="H16" s="17">
        <f>'Меню 3-7'!H16/80*60</f>
        <v>93.75</v>
      </c>
      <c r="I16" s="6"/>
      <c r="J16" s="5" t="s">
        <v>52</v>
      </c>
      <c r="K16" s="5" t="s">
        <v>95</v>
      </c>
    </row>
    <row r="17" spans="2:11" x14ac:dyDescent="0.25">
      <c r="B17" s="5"/>
      <c r="C17" s="5" t="s">
        <v>48</v>
      </c>
      <c r="D17" s="5">
        <v>120</v>
      </c>
      <c r="E17" s="17">
        <f>'Меню 3-7'!E17/150*120</f>
        <v>6.088000000000001</v>
      </c>
      <c r="F17" s="17">
        <f>'Меню 3-7'!F17/150*120</f>
        <v>6.56</v>
      </c>
      <c r="G17" s="17">
        <f>'Меню 3-7'!G17/150*120</f>
        <v>33.344000000000001</v>
      </c>
      <c r="H17" s="17">
        <f>'Меню 3-7'!H17/150*120</f>
        <v>115.19200000000001</v>
      </c>
      <c r="I17" s="17">
        <f>'Меню 3-7'!I17/2</f>
        <v>0</v>
      </c>
      <c r="J17" s="5" t="s">
        <v>53</v>
      </c>
      <c r="K17" s="5" t="s">
        <v>96</v>
      </c>
    </row>
    <row r="18" spans="2:11" x14ac:dyDescent="0.25">
      <c r="B18" s="5"/>
      <c r="C18" s="5" t="s">
        <v>75</v>
      </c>
      <c r="D18" s="5">
        <v>150</v>
      </c>
      <c r="E18" s="17">
        <f>'Меню 3-7'!E18/200*150</f>
        <v>0.33750000000000002</v>
      </c>
      <c r="F18" s="17">
        <f>'Меню 3-7'!F18/200*150</f>
        <v>0.375</v>
      </c>
      <c r="G18" s="17">
        <f>'Меню 3-7'!G18/200*150</f>
        <v>25.492500000000003</v>
      </c>
      <c r="H18" s="17">
        <f>'Меню 3-7'!H18/200*150</f>
        <v>96.45</v>
      </c>
      <c r="I18" s="5">
        <v>35</v>
      </c>
      <c r="J18" s="5" t="s">
        <v>76</v>
      </c>
      <c r="K18" s="5" t="s">
        <v>97</v>
      </c>
    </row>
    <row r="19" spans="2:11" x14ac:dyDescent="0.25">
      <c r="B19" s="5"/>
      <c r="C19" s="5" t="s">
        <v>21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>SUM(D14:D20)</f>
        <v>590</v>
      </c>
      <c r="E21" s="18">
        <f t="shared" ref="E21:I21" si="3">SUM(E14:E20)</f>
        <v>19.475333333333339</v>
      </c>
      <c r="F21" s="18">
        <f t="shared" si="3"/>
        <v>19.925000000000001</v>
      </c>
      <c r="G21" s="18">
        <f t="shared" si="3"/>
        <v>101.32150000000001</v>
      </c>
      <c r="H21" s="18">
        <f t="shared" si="3"/>
        <v>567.8119999999999</v>
      </c>
      <c r="I21" s="12">
        <f t="shared" si="3"/>
        <v>35</v>
      </c>
      <c r="J21" s="13"/>
      <c r="K21" s="14"/>
    </row>
    <row r="22" spans="2:11" ht="9.75" customHeight="1" thickTop="1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2:11" x14ac:dyDescent="0.25">
      <c r="B23" s="4" t="s">
        <v>22</v>
      </c>
      <c r="C23" s="5" t="s">
        <v>49</v>
      </c>
      <c r="D23" s="5">
        <v>180</v>
      </c>
      <c r="E23" s="5">
        <f>'Меню 3-7'!E23/200*180</f>
        <v>5.22</v>
      </c>
      <c r="F23" s="5">
        <f>'Меню 3-7'!F23/200*180</f>
        <v>5.3100000000000005</v>
      </c>
      <c r="G23" s="5">
        <f>'Меню 3-7'!G23/200*180</f>
        <v>19.440000000000001</v>
      </c>
      <c r="H23" s="5">
        <f>'Меню 3-7'!H23/200*180</f>
        <v>142.20000000000002</v>
      </c>
      <c r="I23" s="6"/>
      <c r="J23" s="5" t="s">
        <v>71</v>
      </c>
      <c r="K23" s="5"/>
    </row>
    <row r="24" spans="2:11" ht="15.75" thickBot="1" x14ac:dyDescent="0.3">
      <c r="B24" s="7"/>
      <c r="C24" s="8" t="s">
        <v>77</v>
      </c>
      <c r="D24" s="8">
        <v>50</v>
      </c>
      <c r="E24" s="8">
        <v>1.5</v>
      </c>
      <c r="F24" s="8">
        <v>3.8</v>
      </c>
      <c r="G24" s="8">
        <v>25.4</v>
      </c>
      <c r="H24" s="8">
        <v>85</v>
      </c>
      <c r="I24" s="9"/>
      <c r="J24" s="8" t="s">
        <v>80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230</v>
      </c>
      <c r="E25" s="32">
        <f t="shared" ref="E25:I25" si="4">SUM(E23:E24)</f>
        <v>6.72</v>
      </c>
      <c r="F25" s="32">
        <f t="shared" si="4"/>
        <v>9.11</v>
      </c>
      <c r="G25" s="32">
        <f t="shared" si="4"/>
        <v>44.84</v>
      </c>
      <c r="H25" s="32">
        <f t="shared" si="4"/>
        <v>227.20000000000002</v>
      </c>
      <c r="I25" s="13">
        <f t="shared" si="4"/>
        <v>0</v>
      </c>
      <c r="J25" s="13"/>
      <c r="K25" s="14"/>
    </row>
    <row r="26" spans="2:11" ht="7.5" customHeight="1" thickTop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2"/>
    </row>
    <row r="27" spans="2:11" x14ac:dyDescent="0.25">
      <c r="B27" s="4" t="s">
        <v>23</v>
      </c>
      <c r="C27" s="5" t="s">
        <v>69</v>
      </c>
      <c r="D27" s="5">
        <v>60</v>
      </c>
      <c r="E27" s="17">
        <f>'Меню 3-7'!E27/80*60</f>
        <v>7.1849999999999996</v>
      </c>
      <c r="F27" s="17">
        <f>'Меню 3-7'!F27/130*100</f>
        <v>8.4615384615384617</v>
      </c>
      <c r="G27" s="17">
        <f>'Меню 3-7'!G27/130*100</f>
        <v>8.9461538461538463</v>
      </c>
      <c r="H27" s="17">
        <f>'Меню 3-7'!H27/130*100</f>
        <v>153.07692307692307</v>
      </c>
      <c r="I27" s="6"/>
      <c r="J27" s="5" t="s">
        <v>56</v>
      </c>
      <c r="K27" s="5" t="s">
        <v>98</v>
      </c>
    </row>
    <row r="28" spans="2:11" x14ac:dyDescent="0.25">
      <c r="B28" s="5"/>
      <c r="C28" s="5" t="s">
        <v>50</v>
      </c>
      <c r="D28" s="5">
        <v>100</v>
      </c>
      <c r="E28" s="5">
        <v>2.56</v>
      </c>
      <c r="F28" s="5">
        <v>2.8</v>
      </c>
      <c r="G28" s="5">
        <v>3.3</v>
      </c>
      <c r="H28" s="5">
        <v>48.7</v>
      </c>
      <c r="I28" s="6"/>
      <c r="J28" s="5" t="s">
        <v>55</v>
      </c>
      <c r="K28" s="5" t="s">
        <v>99</v>
      </c>
    </row>
    <row r="29" spans="2:11" x14ac:dyDescent="0.25">
      <c r="B29" s="5"/>
      <c r="C29" s="5" t="s">
        <v>73</v>
      </c>
      <c r="D29" s="5">
        <v>150</v>
      </c>
      <c r="E29" s="17">
        <f>'Меню 3-7'!E29/200*180</f>
        <v>0.1134</v>
      </c>
      <c r="F29" s="17">
        <f>'Меню 3-7'!F29/200*180</f>
        <v>0.18</v>
      </c>
      <c r="G29" s="17">
        <f>'Меню 3-7'!G29/200*180</f>
        <v>24.309000000000001</v>
      </c>
      <c r="H29" s="17">
        <f>'Меню 3-7'!H29/200*180</f>
        <v>98.460000000000008</v>
      </c>
      <c r="I29" s="6"/>
      <c r="J29" s="5" t="s">
        <v>54</v>
      </c>
      <c r="K29" s="5" t="s">
        <v>100</v>
      </c>
    </row>
    <row r="30" spans="2:11" ht="15.75" thickBot="1" x14ac:dyDescent="0.3">
      <c r="B30" s="5"/>
      <c r="C30" s="5" t="s">
        <v>10</v>
      </c>
      <c r="D30" s="5">
        <v>20</v>
      </c>
      <c r="E30" s="5">
        <v>1.6</v>
      </c>
      <c r="F30" s="5">
        <v>0.6</v>
      </c>
      <c r="G30" s="5">
        <v>10</v>
      </c>
      <c r="H30" s="5">
        <v>52</v>
      </c>
      <c r="I30" s="6"/>
      <c r="J30" s="5"/>
      <c r="K30" s="5"/>
    </row>
    <row r="31" spans="2:11" ht="16.5" thickTop="1" thickBot="1" x14ac:dyDescent="0.3">
      <c r="B31" s="15"/>
      <c r="C31" s="11" t="s">
        <v>12</v>
      </c>
      <c r="D31" s="12">
        <f>SUM(D27:D30)</f>
        <v>330</v>
      </c>
      <c r="E31" s="18">
        <f>SUM(E27:E30)</f>
        <v>11.458399999999999</v>
      </c>
      <c r="F31" s="18">
        <f>SUM(F27:F30)</f>
        <v>12.04153846153846</v>
      </c>
      <c r="G31" s="18">
        <f>SUM(G27:G30)</f>
        <v>46.555153846153843</v>
      </c>
      <c r="H31" s="18">
        <f>SUM(H27:H30)</f>
        <v>352.23692307692306</v>
      </c>
      <c r="I31" s="12">
        <f>SUM(I27:I28)</f>
        <v>0</v>
      </c>
      <c r="J31" s="12"/>
      <c r="K31" s="14"/>
    </row>
    <row r="32" spans="2:11" ht="16.5" thickTop="1" thickBot="1" x14ac:dyDescent="0.3">
      <c r="B32" s="15"/>
      <c r="C32" s="16" t="s">
        <v>24</v>
      </c>
      <c r="D32" s="12">
        <f t="shared" ref="D32:I32" si="5">D9+D11+D21+D25+D31</f>
        <v>1655</v>
      </c>
      <c r="E32" s="18">
        <f t="shared" si="5"/>
        <v>42.213590476190475</v>
      </c>
      <c r="F32" s="18">
        <f t="shared" si="5"/>
        <v>48.87096703296703</v>
      </c>
      <c r="G32" s="18">
        <f t="shared" si="5"/>
        <v>247.95293956043957</v>
      </c>
      <c r="H32" s="18">
        <f t="shared" si="5"/>
        <v>1493.5689230769231</v>
      </c>
      <c r="I32" s="12">
        <f t="shared" si="5"/>
        <v>35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26:K26"/>
    <mergeCell ref="B22:K22"/>
    <mergeCell ref="B13:K13"/>
    <mergeCell ref="B10:K10"/>
    <mergeCell ref="E3:G3"/>
    <mergeCell ref="B1:D1"/>
    <mergeCell ref="B2:D2"/>
    <mergeCell ref="D3:D4"/>
    <mergeCell ref="C3:C4"/>
    <mergeCell ref="B3:B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N30" sqref="N30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  <col min="10" max="10" width="9.7109375" customWidth="1"/>
  </cols>
  <sheetData>
    <row r="1" spans="2:11" ht="15.75" x14ac:dyDescent="0.25">
      <c r="B1" s="46" t="s">
        <v>82</v>
      </c>
      <c r="C1" s="47"/>
      <c r="D1" s="47"/>
    </row>
    <row r="2" spans="2:11" ht="15.75" x14ac:dyDescent="0.25">
      <c r="B2" s="47" t="s">
        <v>7</v>
      </c>
      <c r="C2" s="47"/>
      <c r="D2" s="47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88</v>
      </c>
      <c r="D5" s="5">
        <v>200</v>
      </c>
      <c r="E5" s="5">
        <v>2.8</v>
      </c>
      <c r="F5" s="5">
        <v>3.7</v>
      </c>
      <c r="G5" s="5">
        <v>26.1</v>
      </c>
      <c r="H5" s="5">
        <v>146.69999999999999</v>
      </c>
      <c r="I5" s="6"/>
      <c r="J5" s="5" t="s">
        <v>18</v>
      </c>
      <c r="K5" s="5" t="s">
        <v>92</v>
      </c>
    </row>
    <row r="6" spans="2:11" x14ac:dyDescent="0.25">
      <c r="B6" s="4"/>
      <c r="C6" s="5" t="s">
        <v>45</v>
      </c>
      <c r="D6" s="5">
        <v>200</v>
      </c>
      <c r="E6" s="5">
        <v>0.13</v>
      </c>
      <c r="F6" s="5">
        <v>0.22</v>
      </c>
      <c r="G6" s="5">
        <v>11.33</v>
      </c>
      <c r="H6" s="5">
        <v>45.55</v>
      </c>
      <c r="I6" s="6"/>
      <c r="J6" s="5" t="s">
        <v>70</v>
      </c>
      <c r="K6" s="5" t="s">
        <v>93</v>
      </c>
    </row>
    <row r="7" spans="2:11" x14ac:dyDescent="0.25">
      <c r="B7" s="4"/>
      <c r="C7" s="5" t="s">
        <v>10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19</v>
      </c>
      <c r="K7" s="5"/>
    </row>
    <row r="8" spans="2:11" ht="15.75" thickBot="1" x14ac:dyDescent="0.3">
      <c r="B8" s="7"/>
      <c r="C8" s="8" t="s">
        <v>11</v>
      </c>
      <c r="D8" s="8">
        <v>7</v>
      </c>
      <c r="E8" s="8">
        <v>0.06</v>
      </c>
      <c r="F8" s="8">
        <v>5.07</v>
      </c>
      <c r="G8" s="8">
        <v>0.09</v>
      </c>
      <c r="H8" s="8">
        <v>46.2</v>
      </c>
      <c r="I8" s="9"/>
      <c r="J8" s="8" t="s">
        <v>19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2">
        <f t="shared" ref="E9:I9" si="0">SUM(E5:E8)</f>
        <v>5.39</v>
      </c>
      <c r="F9" s="12">
        <f t="shared" si="0"/>
        <v>9.89</v>
      </c>
      <c r="G9" s="12">
        <f t="shared" si="0"/>
        <v>52.52</v>
      </c>
      <c r="H9" s="12">
        <f t="shared" si="0"/>
        <v>316.45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83</v>
      </c>
      <c r="D11" s="8">
        <v>150</v>
      </c>
      <c r="E11" s="8">
        <v>0.7</v>
      </c>
      <c r="F11" s="8">
        <v>0.6</v>
      </c>
      <c r="G11" s="8">
        <v>15.4</v>
      </c>
      <c r="H11" s="8">
        <v>110.3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0.7</v>
      </c>
      <c r="F12" s="12">
        <f t="shared" si="1"/>
        <v>0.6</v>
      </c>
      <c r="G12" s="12">
        <f t="shared" si="1"/>
        <v>15.4</v>
      </c>
      <c r="H12" s="12">
        <f t="shared" si="1"/>
        <v>110.3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20</v>
      </c>
      <c r="C14" s="5" t="s">
        <v>84</v>
      </c>
      <c r="D14" s="5">
        <v>60</v>
      </c>
      <c r="E14" s="17">
        <v>1.82</v>
      </c>
      <c r="F14" s="17">
        <v>3.9</v>
      </c>
      <c r="G14" s="17">
        <v>5.28</v>
      </c>
      <c r="H14" s="17">
        <v>79.709999999999994</v>
      </c>
      <c r="I14" s="6"/>
      <c r="J14" s="5" t="s">
        <v>87</v>
      </c>
      <c r="K14" s="5"/>
    </row>
    <row r="15" spans="2:11" x14ac:dyDescent="0.25">
      <c r="B15" s="5"/>
      <c r="C15" s="5" t="s">
        <v>46</v>
      </c>
      <c r="D15" s="5">
        <v>200</v>
      </c>
      <c r="E15" s="5">
        <v>1.68</v>
      </c>
      <c r="F15" s="5">
        <v>2.5</v>
      </c>
      <c r="G15" s="5">
        <v>13.25</v>
      </c>
      <c r="H15" s="5">
        <v>96.6</v>
      </c>
      <c r="I15" s="6"/>
      <c r="J15" s="5" t="s">
        <v>51</v>
      </c>
      <c r="K15" s="5" t="s">
        <v>94</v>
      </c>
    </row>
    <row r="16" spans="2:11" x14ac:dyDescent="0.25">
      <c r="B16" s="5"/>
      <c r="C16" s="5" t="s">
        <v>47</v>
      </c>
      <c r="D16" s="5">
        <v>80</v>
      </c>
      <c r="E16" s="5">
        <v>8.31</v>
      </c>
      <c r="F16" s="5">
        <v>9.8000000000000007</v>
      </c>
      <c r="G16" s="5">
        <v>2.62</v>
      </c>
      <c r="H16" s="5">
        <v>125</v>
      </c>
      <c r="I16" s="6"/>
      <c r="J16" s="5" t="s">
        <v>52</v>
      </c>
      <c r="K16" s="5" t="s">
        <v>95</v>
      </c>
    </row>
    <row r="17" spans="2:11" x14ac:dyDescent="0.25">
      <c r="B17" s="5"/>
      <c r="C17" s="5" t="s">
        <v>48</v>
      </c>
      <c r="D17" s="5">
        <v>150</v>
      </c>
      <c r="E17" s="5">
        <v>7.61</v>
      </c>
      <c r="F17" s="5">
        <v>8.1999999999999993</v>
      </c>
      <c r="G17" s="5">
        <v>41.68</v>
      </c>
      <c r="H17" s="5">
        <v>143.99</v>
      </c>
      <c r="I17" s="6"/>
      <c r="J17" s="5" t="s">
        <v>53</v>
      </c>
      <c r="K17" s="5" t="s">
        <v>96</v>
      </c>
    </row>
    <row r="18" spans="2:11" x14ac:dyDescent="0.25">
      <c r="B18" s="5"/>
      <c r="C18" s="5" t="s">
        <v>75</v>
      </c>
      <c r="D18" s="5">
        <v>200</v>
      </c>
      <c r="E18" s="5">
        <v>0.45</v>
      </c>
      <c r="F18" s="5">
        <v>0.5</v>
      </c>
      <c r="G18" s="5">
        <v>33.99</v>
      </c>
      <c r="H18" s="5">
        <v>128.6</v>
      </c>
      <c r="I18" s="6">
        <v>50</v>
      </c>
      <c r="J18" s="5" t="s">
        <v>76</v>
      </c>
      <c r="K18" s="5" t="s">
        <v>97</v>
      </c>
    </row>
    <row r="19" spans="2:11" x14ac:dyDescent="0.25">
      <c r="B19" s="5"/>
      <c r="C19" s="5" t="s">
        <v>21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>SUM(D14:D20)</f>
        <v>760</v>
      </c>
      <c r="E21" s="12">
        <f t="shared" ref="E21:I21" si="3">SUM(E14:E20)</f>
        <v>24.770000000000003</v>
      </c>
      <c r="F21" s="12">
        <f t="shared" si="3"/>
        <v>26.050000000000004</v>
      </c>
      <c r="G21" s="12">
        <f t="shared" si="3"/>
        <v>127.32</v>
      </c>
      <c r="H21" s="12">
        <f t="shared" si="3"/>
        <v>725.9</v>
      </c>
      <c r="I21" s="12">
        <f t="shared" si="3"/>
        <v>50</v>
      </c>
      <c r="J21" s="13"/>
      <c r="K21" s="14"/>
    </row>
    <row r="22" spans="2:11" ht="9.75" customHeight="1" thickTop="1" x14ac:dyDescent="0.25">
      <c r="B22" s="50"/>
      <c r="C22" s="51"/>
      <c r="D22" s="51"/>
      <c r="E22" s="51"/>
      <c r="F22" s="51"/>
      <c r="G22" s="51"/>
      <c r="H22" s="51"/>
      <c r="I22" s="51"/>
      <c r="J22" s="51"/>
      <c r="K22" s="52"/>
    </row>
    <row r="23" spans="2:11" x14ac:dyDescent="0.25">
      <c r="B23" s="4" t="s">
        <v>22</v>
      </c>
      <c r="C23" s="5" t="s">
        <v>49</v>
      </c>
      <c r="D23" s="5">
        <v>200</v>
      </c>
      <c r="E23" s="5">
        <v>5.8</v>
      </c>
      <c r="F23" s="5">
        <v>5.9</v>
      </c>
      <c r="G23" s="5">
        <v>21.6</v>
      </c>
      <c r="H23" s="5">
        <v>158</v>
      </c>
      <c r="I23" s="6"/>
      <c r="J23" s="5" t="s">
        <v>71</v>
      </c>
      <c r="K23" s="5"/>
    </row>
    <row r="24" spans="2:11" ht="15.75" thickBot="1" x14ac:dyDescent="0.3">
      <c r="B24" s="7"/>
      <c r="C24" s="8" t="s">
        <v>77</v>
      </c>
      <c r="D24" s="8">
        <v>50</v>
      </c>
      <c r="E24" s="8">
        <v>1.5</v>
      </c>
      <c r="F24" s="8">
        <v>3.8</v>
      </c>
      <c r="G24" s="8">
        <v>25.4</v>
      </c>
      <c r="H24" s="8">
        <v>85</v>
      </c>
      <c r="I24" s="9"/>
      <c r="J24" s="8" t="s">
        <v>80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250</v>
      </c>
      <c r="E25" s="13">
        <f t="shared" ref="E25:I25" si="4">SUM(E23:E24)</f>
        <v>7.3</v>
      </c>
      <c r="F25" s="13">
        <f t="shared" si="4"/>
        <v>9.6999999999999993</v>
      </c>
      <c r="G25" s="13">
        <f t="shared" si="4"/>
        <v>47</v>
      </c>
      <c r="H25" s="13">
        <f t="shared" si="4"/>
        <v>243</v>
      </c>
      <c r="I25" s="13">
        <f t="shared" si="4"/>
        <v>0</v>
      </c>
      <c r="J25" s="13"/>
      <c r="K25" s="14"/>
    </row>
    <row r="26" spans="2:11" ht="7.5" customHeight="1" thickTop="1" x14ac:dyDescent="0.25">
      <c r="B26" s="50"/>
      <c r="C26" s="51"/>
      <c r="D26" s="51"/>
      <c r="E26" s="51"/>
      <c r="F26" s="51"/>
      <c r="G26" s="51"/>
      <c r="H26" s="51"/>
      <c r="I26" s="51"/>
      <c r="J26" s="51"/>
      <c r="K26" s="52"/>
    </row>
    <row r="27" spans="2:11" x14ac:dyDescent="0.25">
      <c r="B27" s="4" t="s">
        <v>23</v>
      </c>
      <c r="C27" s="5" t="s">
        <v>69</v>
      </c>
      <c r="D27" s="5">
        <v>80</v>
      </c>
      <c r="E27" s="5">
        <v>9.58</v>
      </c>
      <c r="F27" s="5">
        <v>11</v>
      </c>
      <c r="G27" s="5">
        <v>11.63</v>
      </c>
      <c r="H27" s="5">
        <v>199</v>
      </c>
      <c r="I27" s="6"/>
      <c r="J27" s="5" t="s">
        <v>56</v>
      </c>
      <c r="K27" s="5" t="s">
        <v>98</v>
      </c>
    </row>
    <row r="28" spans="2:11" x14ac:dyDescent="0.25">
      <c r="B28" s="5"/>
      <c r="C28" s="5" t="s">
        <v>50</v>
      </c>
      <c r="D28" s="5">
        <v>120</v>
      </c>
      <c r="E28" s="5">
        <v>2.56</v>
      </c>
      <c r="F28" s="5">
        <v>2.8</v>
      </c>
      <c r="G28" s="5">
        <v>3.3</v>
      </c>
      <c r="H28" s="5">
        <v>48.7</v>
      </c>
      <c r="I28" s="6"/>
      <c r="J28" s="5" t="s">
        <v>55</v>
      </c>
      <c r="K28" s="5" t="s">
        <v>99</v>
      </c>
    </row>
    <row r="29" spans="2:11" x14ac:dyDescent="0.25">
      <c r="B29" s="5"/>
      <c r="C29" s="5" t="s">
        <v>73</v>
      </c>
      <c r="D29" s="5">
        <v>200</v>
      </c>
      <c r="E29" s="5">
        <v>0.126</v>
      </c>
      <c r="F29" s="5">
        <v>0.2</v>
      </c>
      <c r="G29" s="5">
        <v>27.01</v>
      </c>
      <c r="H29" s="5">
        <v>109.4</v>
      </c>
      <c r="I29" s="6"/>
      <c r="J29" s="5" t="s">
        <v>54</v>
      </c>
      <c r="K29" s="5" t="s">
        <v>100</v>
      </c>
    </row>
    <row r="30" spans="2:11" ht="15.75" thickBot="1" x14ac:dyDescent="0.3">
      <c r="B30" s="5"/>
      <c r="C30" s="5" t="s">
        <v>10</v>
      </c>
      <c r="D30" s="5">
        <v>30</v>
      </c>
      <c r="E30" s="5">
        <v>2.4</v>
      </c>
      <c r="F30" s="5">
        <v>0.9</v>
      </c>
      <c r="G30" s="5">
        <v>15</v>
      </c>
      <c r="H30" s="5">
        <v>78</v>
      </c>
      <c r="I30" s="6"/>
      <c r="J30" s="5"/>
      <c r="K30" s="5"/>
    </row>
    <row r="31" spans="2:11" ht="16.5" thickTop="1" thickBot="1" x14ac:dyDescent="0.3">
      <c r="B31" s="15"/>
      <c r="C31" s="11" t="s">
        <v>12</v>
      </c>
      <c r="D31" s="12">
        <f>SUM(D27:D30)</f>
        <v>430</v>
      </c>
      <c r="E31" s="18">
        <f>SUM(E27:E30)</f>
        <v>14.666</v>
      </c>
      <c r="F31" s="12">
        <f>SUM(F27:F30)</f>
        <v>14.9</v>
      </c>
      <c r="G31" s="12">
        <f>SUM(G27:G30)</f>
        <v>56.94</v>
      </c>
      <c r="H31" s="12">
        <f>SUM(H27:H30)</f>
        <v>435.1</v>
      </c>
      <c r="I31" s="12">
        <f>SUM(I27:I28)</f>
        <v>0</v>
      </c>
      <c r="J31" s="12"/>
      <c r="K31" s="14"/>
    </row>
    <row r="32" spans="2:11" ht="16.5" thickTop="1" thickBot="1" x14ac:dyDescent="0.3">
      <c r="B32" s="15"/>
      <c r="C32" s="16" t="s">
        <v>24</v>
      </c>
      <c r="D32" s="12">
        <f t="shared" ref="D32:I32" si="5">D9+D11+D21+D25+D31</f>
        <v>2027</v>
      </c>
      <c r="E32" s="18">
        <f t="shared" si="5"/>
        <v>52.826000000000008</v>
      </c>
      <c r="F32" s="12">
        <f t="shared" si="5"/>
        <v>61.140000000000008</v>
      </c>
      <c r="G32" s="12">
        <f t="shared" si="5"/>
        <v>299.18</v>
      </c>
      <c r="H32" s="12">
        <f t="shared" si="5"/>
        <v>1830.75</v>
      </c>
      <c r="I32" s="12">
        <f t="shared" si="5"/>
        <v>50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10:K10"/>
    <mergeCell ref="B13:K13"/>
    <mergeCell ref="B22:K22"/>
    <mergeCell ref="B26:K26"/>
    <mergeCell ref="E3:G3"/>
    <mergeCell ref="B1:D1"/>
    <mergeCell ref="B2:D2"/>
    <mergeCell ref="B3:B4"/>
    <mergeCell ref="C3:C4"/>
    <mergeCell ref="D3:D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4"/>
  <sheetViews>
    <sheetView topLeftCell="A13" workbookViewId="0">
      <selection activeCell="G55" sqref="G55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4" t="s">
        <v>81</v>
      </c>
      <c r="C1" s="55"/>
      <c r="D1" s="55"/>
    </row>
    <row r="2" spans="2:4" ht="11.1" customHeight="1" x14ac:dyDescent="0.25">
      <c r="B2" s="24"/>
      <c r="C2" s="25" t="s">
        <v>26</v>
      </c>
      <c r="D2" s="26" t="s">
        <v>27</v>
      </c>
    </row>
    <row r="3" spans="2:4" ht="11.1" customHeight="1" x14ac:dyDescent="0.25">
      <c r="B3" s="27" t="s">
        <v>28</v>
      </c>
      <c r="C3" s="24"/>
      <c r="D3" s="24"/>
    </row>
    <row r="4" spans="2:4" ht="11.1" customHeight="1" x14ac:dyDescent="0.25">
      <c r="B4" s="44" t="s">
        <v>88</v>
      </c>
      <c r="C4" s="44">
        <v>150</v>
      </c>
      <c r="D4" s="44">
        <v>200</v>
      </c>
    </row>
    <row r="5" spans="2:4" ht="11.1" customHeight="1" x14ac:dyDescent="0.25">
      <c r="B5" s="19" t="s">
        <v>89</v>
      </c>
      <c r="C5" s="45">
        <v>23</v>
      </c>
      <c r="D5" s="45">
        <v>31</v>
      </c>
    </row>
    <row r="6" spans="2:4" ht="11.1" customHeight="1" x14ac:dyDescent="0.25">
      <c r="B6" s="19" t="s">
        <v>29</v>
      </c>
      <c r="C6" s="45">
        <v>70</v>
      </c>
      <c r="D6" s="45">
        <v>90</v>
      </c>
    </row>
    <row r="7" spans="2:4" ht="11.1" customHeight="1" x14ac:dyDescent="0.25">
      <c r="B7" s="19" t="s">
        <v>30</v>
      </c>
      <c r="C7" s="45">
        <v>4</v>
      </c>
      <c r="D7" s="45">
        <v>5</v>
      </c>
    </row>
    <row r="8" spans="2:4" ht="11.1" customHeight="1" x14ac:dyDescent="0.25">
      <c r="B8" s="19" t="s">
        <v>11</v>
      </c>
      <c r="C8" s="45">
        <v>4</v>
      </c>
      <c r="D8" s="45">
        <v>5</v>
      </c>
    </row>
    <row r="9" spans="2:4" ht="11.1" customHeight="1" x14ac:dyDescent="0.25">
      <c r="B9" s="19" t="s">
        <v>31</v>
      </c>
      <c r="C9" s="45">
        <v>65</v>
      </c>
      <c r="D9" s="45">
        <v>86</v>
      </c>
    </row>
    <row r="10" spans="2:4" ht="11.1" customHeight="1" x14ac:dyDescent="0.25">
      <c r="B10" s="28" t="s">
        <v>45</v>
      </c>
      <c r="C10" s="27">
        <v>180</v>
      </c>
      <c r="D10" s="27">
        <v>200</v>
      </c>
    </row>
    <row r="11" spans="2:4" ht="11.1" customHeight="1" x14ac:dyDescent="0.25">
      <c r="B11" s="19" t="s">
        <v>34</v>
      </c>
      <c r="C11" s="20">
        <v>0.2</v>
      </c>
      <c r="D11" s="20">
        <v>0.3</v>
      </c>
    </row>
    <row r="12" spans="2:4" ht="11.1" customHeight="1" x14ac:dyDescent="0.25">
      <c r="B12" s="19" t="s">
        <v>30</v>
      </c>
      <c r="C12" s="20">
        <v>6</v>
      </c>
      <c r="D12" s="20">
        <v>9</v>
      </c>
    </row>
    <row r="13" spans="2:4" ht="11.1" customHeight="1" x14ac:dyDescent="0.25">
      <c r="B13" s="19" t="s">
        <v>57</v>
      </c>
      <c r="C13" s="20">
        <v>4</v>
      </c>
      <c r="D13" s="20">
        <v>8</v>
      </c>
    </row>
    <row r="14" spans="2:4" ht="11.1" customHeight="1" x14ac:dyDescent="0.25">
      <c r="B14" s="28" t="s">
        <v>32</v>
      </c>
      <c r="C14" s="27">
        <v>25</v>
      </c>
      <c r="D14" s="27">
        <v>37</v>
      </c>
    </row>
    <row r="15" spans="2:4" ht="11.1" customHeight="1" x14ac:dyDescent="0.25">
      <c r="B15" s="19" t="s">
        <v>33</v>
      </c>
      <c r="C15" s="20">
        <v>20</v>
      </c>
      <c r="D15" s="20">
        <v>30</v>
      </c>
    </row>
    <row r="16" spans="2:4" ht="11.1" customHeight="1" x14ac:dyDescent="0.25">
      <c r="B16" s="19" t="s">
        <v>11</v>
      </c>
      <c r="C16" s="20">
        <v>5</v>
      </c>
      <c r="D16" s="20">
        <v>7</v>
      </c>
    </row>
    <row r="17" spans="2:4" ht="11.1" customHeight="1" x14ac:dyDescent="0.25">
      <c r="B17" s="28" t="s">
        <v>35</v>
      </c>
      <c r="C17" s="20"/>
      <c r="D17" s="20"/>
    </row>
    <row r="18" spans="2:4" ht="11.1" customHeight="1" x14ac:dyDescent="0.25">
      <c r="B18" s="28" t="s">
        <v>83</v>
      </c>
      <c r="C18" s="27">
        <v>150</v>
      </c>
      <c r="D18" s="27">
        <v>150</v>
      </c>
    </row>
    <row r="19" spans="2:4" ht="11.1" customHeight="1" x14ac:dyDescent="0.25">
      <c r="B19" s="28" t="s">
        <v>36</v>
      </c>
      <c r="C19" s="20"/>
      <c r="D19" s="20"/>
    </row>
    <row r="20" spans="2:4" ht="11.1" customHeight="1" x14ac:dyDescent="0.25">
      <c r="B20" s="41" t="s">
        <v>84</v>
      </c>
      <c r="C20" s="41">
        <v>40</v>
      </c>
      <c r="D20" s="41">
        <v>60</v>
      </c>
    </row>
    <row r="21" spans="2:4" ht="11.1" customHeight="1" x14ac:dyDescent="0.25">
      <c r="B21" s="19" t="s">
        <v>85</v>
      </c>
      <c r="C21" s="42">
        <v>41.3</v>
      </c>
      <c r="D21" s="42">
        <v>62</v>
      </c>
    </row>
    <row r="22" spans="2:4" ht="11.1" customHeight="1" x14ac:dyDescent="0.25">
      <c r="B22" s="19" t="s">
        <v>37</v>
      </c>
      <c r="C22" s="42">
        <v>2</v>
      </c>
      <c r="D22" s="42">
        <v>3</v>
      </c>
    </row>
    <row r="23" spans="2:4" ht="11.1" customHeight="1" x14ac:dyDescent="0.25">
      <c r="B23" s="19" t="s">
        <v>86</v>
      </c>
      <c r="C23" s="42">
        <v>6.7</v>
      </c>
      <c r="D23" s="42">
        <v>10</v>
      </c>
    </row>
    <row r="24" spans="2:4" ht="11.1" customHeight="1" x14ac:dyDescent="0.25">
      <c r="B24" s="27" t="s">
        <v>46</v>
      </c>
      <c r="C24" s="27">
        <v>160</v>
      </c>
      <c r="D24" s="27">
        <v>200</v>
      </c>
    </row>
    <row r="25" spans="2:4" ht="11.1" customHeight="1" x14ac:dyDescent="0.25">
      <c r="B25" s="19" t="s">
        <v>58</v>
      </c>
      <c r="C25" s="21">
        <f>D25/200*160</f>
        <v>64</v>
      </c>
      <c r="D25" s="20">
        <v>80</v>
      </c>
    </row>
    <row r="26" spans="2:4" ht="11.1" customHeight="1" x14ac:dyDescent="0.25">
      <c r="B26" s="19" t="s">
        <v>59</v>
      </c>
      <c r="C26" s="21">
        <f t="shared" ref="C26:C30" si="0">D26/200*160</f>
        <v>4</v>
      </c>
      <c r="D26" s="20">
        <v>5</v>
      </c>
    </row>
    <row r="27" spans="2:4" ht="11.1" customHeight="1" x14ac:dyDescent="0.25">
      <c r="B27" s="19" t="s">
        <v>38</v>
      </c>
      <c r="C27" s="21">
        <f t="shared" si="0"/>
        <v>10.4</v>
      </c>
      <c r="D27" s="20">
        <v>13</v>
      </c>
    </row>
    <row r="28" spans="2:4" ht="11.1" customHeight="1" x14ac:dyDescent="0.25">
      <c r="B28" s="19" t="s">
        <v>39</v>
      </c>
      <c r="C28" s="21">
        <f t="shared" si="0"/>
        <v>4.8</v>
      </c>
      <c r="D28" s="20">
        <v>6</v>
      </c>
    </row>
    <row r="29" spans="2:4" ht="11.1" customHeight="1" x14ac:dyDescent="0.25">
      <c r="B29" s="19" t="s">
        <v>60</v>
      </c>
      <c r="C29" s="21">
        <f t="shared" si="0"/>
        <v>18.400000000000002</v>
      </c>
      <c r="D29" s="20">
        <v>23</v>
      </c>
    </row>
    <row r="30" spans="2:4" ht="11.1" customHeight="1" x14ac:dyDescent="0.25">
      <c r="B30" s="19" t="s">
        <v>37</v>
      </c>
      <c r="C30" s="21">
        <f t="shared" si="0"/>
        <v>4</v>
      </c>
      <c r="D30" s="20">
        <v>5</v>
      </c>
    </row>
    <row r="31" spans="2:4" ht="11.1" customHeight="1" x14ac:dyDescent="0.25">
      <c r="B31" s="19" t="s">
        <v>61</v>
      </c>
      <c r="C31" s="20">
        <v>27</v>
      </c>
      <c r="D31" s="20">
        <v>32</v>
      </c>
    </row>
    <row r="32" spans="2:4" ht="11.1" customHeight="1" x14ac:dyDescent="0.25">
      <c r="B32" s="19" t="s">
        <v>62</v>
      </c>
      <c r="C32" s="34">
        <v>32</v>
      </c>
      <c r="D32" s="34">
        <v>37</v>
      </c>
    </row>
    <row r="33" spans="2:4" ht="11.1" customHeight="1" x14ac:dyDescent="0.25">
      <c r="B33" s="19" t="s">
        <v>44</v>
      </c>
      <c r="C33" s="21">
        <f>D33/200*160</f>
        <v>9.6</v>
      </c>
      <c r="D33" s="34">
        <v>12</v>
      </c>
    </row>
    <row r="34" spans="2:4" ht="11.1" customHeight="1" x14ac:dyDescent="0.25">
      <c r="B34" s="27" t="s">
        <v>63</v>
      </c>
      <c r="C34" s="27">
        <v>60</v>
      </c>
      <c r="D34" s="27">
        <v>80</v>
      </c>
    </row>
    <row r="35" spans="2:4" ht="11.1" customHeight="1" x14ac:dyDescent="0.25">
      <c r="B35" s="19" t="s">
        <v>61</v>
      </c>
      <c r="C35" s="21">
        <v>66</v>
      </c>
      <c r="D35" s="20">
        <v>87</v>
      </c>
    </row>
    <row r="36" spans="2:4" ht="11.1" customHeight="1" x14ac:dyDescent="0.25">
      <c r="B36" s="19" t="s">
        <v>38</v>
      </c>
      <c r="C36" s="21">
        <v>13</v>
      </c>
      <c r="D36" s="20">
        <v>17</v>
      </c>
    </row>
    <row r="37" spans="2:4" ht="11.1" customHeight="1" x14ac:dyDescent="0.25">
      <c r="B37" s="19" t="s">
        <v>39</v>
      </c>
      <c r="C37" s="21">
        <v>6</v>
      </c>
      <c r="D37" s="20">
        <v>9</v>
      </c>
    </row>
    <row r="38" spans="2:4" ht="11.1" customHeight="1" x14ac:dyDescent="0.25">
      <c r="B38" s="19" t="s">
        <v>37</v>
      </c>
      <c r="C38" s="21">
        <v>2</v>
      </c>
      <c r="D38" s="20">
        <v>2.7</v>
      </c>
    </row>
    <row r="39" spans="2:4" ht="11.1" customHeight="1" x14ac:dyDescent="0.25">
      <c r="B39" s="19" t="s">
        <v>42</v>
      </c>
      <c r="C39" s="21">
        <v>1</v>
      </c>
      <c r="D39" s="20">
        <v>2</v>
      </c>
    </row>
    <row r="40" spans="2:4" ht="11.1" customHeight="1" x14ac:dyDescent="0.25">
      <c r="B40" s="19" t="s">
        <v>43</v>
      </c>
      <c r="C40" s="21">
        <v>0</v>
      </c>
      <c r="D40" s="30">
        <v>1.2</v>
      </c>
    </row>
    <row r="41" spans="2:4" ht="11.1" customHeight="1" x14ac:dyDescent="0.25">
      <c r="B41" s="28" t="s">
        <v>48</v>
      </c>
      <c r="C41" s="29">
        <v>120</v>
      </c>
      <c r="D41" s="23">
        <v>150</v>
      </c>
    </row>
    <row r="42" spans="2:4" ht="11.1" customHeight="1" x14ac:dyDescent="0.25">
      <c r="B42" s="19" t="s">
        <v>64</v>
      </c>
      <c r="C42" s="21">
        <v>57</v>
      </c>
      <c r="D42" s="20">
        <v>71</v>
      </c>
    </row>
    <row r="43" spans="2:4" ht="11.1" customHeight="1" x14ac:dyDescent="0.25">
      <c r="B43" s="19" t="s">
        <v>11</v>
      </c>
      <c r="C43" s="21">
        <v>4</v>
      </c>
      <c r="D43" s="20">
        <v>5</v>
      </c>
    </row>
    <row r="44" spans="2:4" ht="11.1" customHeight="1" x14ac:dyDescent="0.25">
      <c r="B44" s="19" t="s">
        <v>31</v>
      </c>
      <c r="C44" s="21">
        <v>85</v>
      </c>
      <c r="D44" s="20">
        <v>107</v>
      </c>
    </row>
    <row r="45" spans="2:4" ht="11.1" customHeight="1" x14ac:dyDescent="0.25">
      <c r="B45" s="27" t="s">
        <v>75</v>
      </c>
      <c r="C45" s="27">
        <v>150</v>
      </c>
      <c r="D45" s="27">
        <v>200</v>
      </c>
    </row>
    <row r="46" spans="2:4" ht="11.1" customHeight="1" x14ac:dyDescent="0.25">
      <c r="B46" s="19" t="s">
        <v>74</v>
      </c>
      <c r="C46" s="37">
        <v>15</v>
      </c>
      <c r="D46" s="37">
        <v>20</v>
      </c>
    </row>
    <row r="47" spans="2:4" ht="11.1" customHeight="1" x14ac:dyDescent="0.25">
      <c r="B47" s="19" t="s">
        <v>30</v>
      </c>
      <c r="C47" s="37">
        <v>6</v>
      </c>
      <c r="D47" s="37">
        <v>8</v>
      </c>
    </row>
    <row r="48" spans="2:4" ht="11.1" customHeight="1" x14ac:dyDescent="0.25">
      <c r="B48" s="27" t="s">
        <v>21</v>
      </c>
      <c r="C48" s="27">
        <v>40</v>
      </c>
      <c r="D48" s="27">
        <v>50</v>
      </c>
    </row>
    <row r="49" spans="2:4" ht="11.1" customHeight="1" x14ac:dyDescent="0.25">
      <c r="B49" s="27" t="s">
        <v>10</v>
      </c>
      <c r="C49" s="27">
        <v>20</v>
      </c>
      <c r="D49" s="27">
        <v>20</v>
      </c>
    </row>
    <row r="50" spans="2:4" ht="11.1" customHeight="1" x14ac:dyDescent="0.25">
      <c r="B50" s="28" t="s">
        <v>40</v>
      </c>
      <c r="C50" s="20"/>
      <c r="D50" s="20"/>
    </row>
    <row r="51" spans="2:4" ht="11.1" customHeight="1" x14ac:dyDescent="0.25">
      <c r="B51" s="28" t="s">
        <v>49</v>
      </c>
      <c r="C51" s="20">
        <v>180</v>
      </c>
      <c r="D51" s="20">
        <v>200</v>
      </c>
    </row>
    <row r="52" spans="2:4" ht="11.1" customHeight="1" x14ac:dyDescent="0.25">
      <c r="B52" s="38" t="s">
        <v>77</v>
      </c>
      <c r="C52" s="39">
        <v>50</v>
      </c>
      <c r="D52" s="39">
        <v>50</v>
      </c>
    </row>
    <row r="53" spans="2:4" ht="11.1" customHeight="1" x14ac:dyDescent="0.25">
      <c r="B53" s="22" t="s">
        <v>42</v>
      </c>
      <c r="C53" s="39">
        <f>D53</f>
        <v>28</v>
      </c>
      <c r="D53" s="39">
        <v>28</v>
      </c>
    </row>
    <row r="54" spans="2:4" ht="11.1" customHeight="1" x14ac:dyDescent="0.25">
      <c r="B54" s="22" t="s">
        <v>30</v>
      </c>
      <c r="C54" s="40">
        <v>4</v>
      </c>
      <c r="D54" s="39">
        <v>4</v>
      </c>
    </row>
    <row r="55" spans="2:4" ht="11.1" customHeight="1" x14ac:dyDescent="0.25">
      <c r="B55" s="22" t="s">
        <v>11</v>
      </c>
      <c r="C55" s="40">
        <f t="shared" ref="C54:C59" si="1">D55</f>
        <v>7</v>
      </c>
      <c r="D55" s="39">
        <v>7</v>
      </c>
    </row>
    <row r="56" spans="2:4" ht="11.1" customHeight="1" x14ac:dyDescent="0.25">
      <c r="B56" s="22" t="s">
        <v>37</v>
      </c>
      <c r="C56" s="40">
        <f t="shared" si="1"/>
        <v>6</v>
      </c>
      <c r="D56" s="39">
        <v>6</v>
      </c>
    </row>
    <row r="57" spans="2:4" ht="11.1" customHeight="1" x14ac:dyDescent="0.25">
      <c r="B57" s="22" t="s">
        <v>29</v>
      </c>
      <c r="C57" s="40">
        <f t="shared" si="1"/>
        <v>6</v>
      </c>
      <c r="D57" s="39">
        <v>6</v>
      </c>
    </row>
    <row r="58" spans="2:4" ht="11.1" customHeight="1" x14ac:dyDescent="0.25">
      <c r="B58" s="22" t="s">
        <v>78</v>
      </c>
      <c r="C58" s="40">
        <f t="shared" si="1"/>
        <v>6</v>
      </c>
      <c r="D58" s="39">
        <v>6</v>
      </c>
    </row>
    <row r="59" spans="2:4" ht="11.1" customHeight="1" x14ac:dyDescent="0.25">
      <c r="B59" s="22" t="s">
        <v>79</v>
      </c>
      <c r="C59" s="40">
        <f t="shared" si="1"/>
        <v>0.3</v>
      </c>
      <c r="D59" s="39">
        <v>0.3</v>
      </c>
    </row>
    <row r="60" spans="2:4" ht="11.1" customHeight="1" x14ac:dyDescent="0.25">
      <c r="B60" s="27" t="s">
        <v>41</v>
      </c>
      <c r="C60" s="20"/>
      <c r="D60" s="20"/>
    </row>
    <row r="61" spans="2:4" ht="11.1" customHeight="1" x14ac:dyDescent="0.25">
      <c r="B61" s="27" t="s">
        <v>65</v>
      </c>
      <c r="C61" s="27">
        <v>60</v>
      </c>
      <c r="D61" s="27">
        <v>80</v>
      </c>
    </row>
    <row r="62" spans="2:4" ht="11.1" customHeight="1" x14ac:dyDescent="0.25">
      <c r="B62" s="22" t="s">
        <v>66</v>
      </c>
      <c r="C62" s="23">
        <f t="shared" ref="C62:C63" si="2">D62*60/80</f>
        <v>44.25</v>
      </c>
      <c r="D62" s="20">
        <v>59</v>
      </c>
    </row>
    <row r="63" spans="2:4" ht="11.1" customHeight="1" x14ac:dyDescent="0.25">
      <c r="B63" s="22" t="s">
        <v>68</v>
      </c>
      <c r="C63" s="23">
        <f t="shared" si="2"/>
        <v>9.75</v>
      </c>
      <c r="D63" s="20">
        <v>13</v>
      </c>
    </row>
    <row r="64" spans="2:4" ht="11.1" customHeight="1" x14ac:dyDescent="0.25">
      <c r="B64" s="22" t="s">
        <v>29</v>
      </c>
      <c r="C64" s="23">
        <f>C61*D64/D61</f>
        <v>16.5</v>
      </c>
      <c r="D64" s="20">
        <v>22</v>
      </c>
    </row>
    <row r="65" spans="2:4" ht="11.1" customHeight="1" x14ac:dyDescent="0.25">
      <c r="B65" s="22" t="s">
        <v>42</v>
      </c>
      <c r="C65" s="23">
        <f>D65*60/80</f>
        <v>5.25</v>
      </c>
      <c r="D65" s="20">
        <v>7</v>
      </c>
    </row>
    <row r="66" spans="2:4" ht="11.1" customHeight="1" x14ac:dyDescent="0.25">
      <c r="B66" s="22" t="s">
        <v>37</v>
      </c>
      <c r="C66" s="23">
        <f>D66*60/80</f>
        <v>2.25</v>
      </c>
      <c r="D66" s="20">
        <v>3</v>
      </c>
    </row>
    <row r="67" spans="2:4" ht="11.1" customHeight="1" x14ac:dyDescent="0.25">
      <c r="B67" s="33" t="s">
        <v>50</v>
      </c>
      <c r="C67" s="33">
        <v>100</v>
      </c>
      <c r="D67" s="33">
        <v>120</v>
      </c>
    </row>
    <row r="68" spans="2:4" ht="11.1" customHeight="1" x14ac:dyDescent="0.25">
      <c r="B68" s="22" t="s">
        <v>67</v>
      </c>
      <c r="C68" s="43">
        <f>D68*100/120</f>
        <v>104.16666666666667</v>
      </c>
      <c r="D68" s="34">
        <v>125</v>
      </c>
    </row>
    <row r="69" spans="2:4" ht="11.1" customHeight="1" x14ac:dyDescent="0.25">
      <c r="B69" s="22" t="s">
        <v>11</v>
      </c>
      <c r="C69" s="43">
        <f>D69*100/120</f>
        <v>3.3333333333333335</v>
      </c>
      <c r="D69" s="34">
        <v>4</v>
      </c>
    </row>
    <row r="70" spans="2:4" ht="11.1" customHeight="1" x14ac:dyDescent="0.25">
      <c r="B70" s="27" t="s">
        <v>72</v>
      </c>
      <c r="C70" s="35">
        <v>150</v>
      </c>
      <c r="D70" s="35">
        <v>200</v>
      </c>
    </row>
    <row r="71" spans="2:4" ht="11.1" customHeight="1" x14ac:dyDescent="0.25">
      <c r="B71" s="19" t="s">
        <v>90</v>
      </c>
      <c r="C71" s="23">
        <v>7.5</v>
      </c>
      <c r="D71" s="36">
        <v>10</v>
      </c>
    </row>
    <row r="72" spans="2:4" ht="11.1" customHeight="1" x14ac:dyDescent="0.25">
      <c r="B72" s="19" t="s">
        <v>91</v>
      </c>
      <c r="C72" s="23">
        <v>10</v>
      </c>
      <c r="D72" s="36">
        <v>12</v>
      </c>
    </row>
    <row r="73" spans="2:4" ht="11.1" customHeight="1" x14ac:dyDescent="0.25">
      <c r="B73" s="19" t="s">
        <v>30</v>
      </c>
      <c r="C73" s="23">
        <v>6</v>
      </c>
      <c r="D73" s="36">
        <v>8</v>
      </c>
    </row>
    <row r="74" spans="2:4" ht="11.1" customHeight="1" x14ac:dyDescent="0.25">
      <c r="B74" s="33" t="s">
        <v>10</v>
      </c>
      <c r="C74" s="33">
        <v>20</v>
      </c>
      <c r="D74" s="33">
        <v>30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2024-11-11T22:23:06Z</dcterms:modified>
</cp:coreProperties>
</file>