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Меню 1-3" sheetId="1" r:id="rId1"/>
    <sheet name="Меню 3-7" sheetId="2" r:id="rId2"/>
    <sheet name="МЕНЮ раскладка (18)" sheetId="5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37" i="5" l="1"/>
  <c r="C57" i="5" l="1"/>
  <c r="C60" i="5" l="1"/>
  <c r="C59" i="5"/>
  <c r="C56" i="5" l="1"/>
  <c r="C55" i="5"/>
  <c r="H17" i="1" l="1"/>
  <c r="G17" i="1"/>
  <c r="F17" i="1"/>
  <c r="E17" i="1"/>
  <c r="C40" i="5"/>
  <c r="C41" i="5"/>
  <c r="C42" i="5"/>
  <c r="C39" i="5"/>
  <c r="C32" i="5" l="1"/>
  <c r="C33" i="5"/>
  <c r="C34" i="5"/>
  <c r="C35" i="5"/>
  <c r="C36" i="5"/>
  <c r="C31" i="5"/>
  <c r="C22" i="5" l="1"/>
  <c r="H27" i="1" l="1"/>
  <c r="G27" i="1"/>
  <c r="F27" i="1"/>
  <c r="E27" i="1"/>
  <c r="F16" i="1" l="1"/>
  <c r="G16" i="1"/>
  <c r="H16" i="1"/>
  <c r="E16" i="1"/>
  <c r="F21" i="2"/>
  <c r="G21" i="2"/>
  <c r="H21" i="2"/>
  <c r="C24" i="5" l="1"/>
  <c r="F29" i="1" l="1"/>
  <c r="G29" i="1"/>
  <c r="H29" i="1"/>
  <c r="F30" i="1"/>
  <c r="G30" i="1"/>
  <c r="H30" i="1"/>
  <c r="F24" i="1"/>
  <c r="G24" i="1"/>
  <c r="H24" i="1"/>
  <c r="F14" i="1"/>
  <c r="G14" i="1"/>
  <c r="H14" i="1"/>
  <c r="F15" i="1"/>
  <c r="G15" i="1"/>
  <c r="H15" i="1"/>
  <c r="F18" i="1"/>
  <c r="G18" i="1"/>
  <c r="H18" i="1"/>
  <c r="F19" i="1"/>
  <c r="G19" i="1"/>
  <c r="H19" i="1"/>
  <c r="F11" i="1"/>
  <c r="G11" i="1"/>
  <c r="H11" i="1"/>
  <c r="F8" i="1"/>
  <c r="G8" i="1"/>
  <c r="H8" i="1"/>
  <c r="F7" i="1"/>
  <c r="G7" i="1"/>
  <c r="H7" i="1"/>
  <c r="F6" i="1"/>
  <c r="G6" i="1"/>
  <c r="H6" i="1"/>
  <c r="F5" i="1"/>
  <c r="G5" i="1"/>
  <c r="H5" i="1"/>
  <c r="E30" i="1"/>
  <c r="E11" i="1"/>
  <c r="E24" i="1"/>
  <c r="E29" i="1"/>
  <c r="D31" i="2"/>
  <c r="C64" i="5" l="1"/>
  <c r="C21" i="5" l="1"/>
  <c r="E8" i="1" l="1"/>
  <c r="E6" i="1" l="1"/>
  <c r="E18" i="1"/>
  <c r="F23" i="1" l="1"/>
  <c r="G23" i="1"/>
  <c r="H23" i="1"/>
  <c r="E23" i="1"/>
  <c r="C26" i="5" l="1"/>
  <c r="C27" i="5"/>
  <c r="C28" i="5"/>
  <c r="C29" i="5"/>
  <c r="C25" i="5"/>
  <c r="E14" i="1" l="1"/>
  <c r="E19" i="1"/>
  <c r="E7" i="1"/>
  <c r="E31" i="2" l="1"/>
  <c r="F31" i="2"/>
  <c r="G31" i="2"/>
  <c r="H31" i="2"/>
  <c r="F31" i="1" l="1"/>
  <c r="G31" i="1"/>
  <c r="H31" i="1"/>
  <c r="E31" i="1"/>
  <c r="E5" i="1" l="1"/>
  <c r="E15" i="1" l="1"/>
  <c r="E9" i="1"/>
  <c r="I31" i="2"/>
  <c r="I25" i="2"/>
  <c r="H25" i="2"/>
  <c r="G25" i="2"/>
  <c r="F25" i="2"/>
  <c r="E25" i="2"/>
  <c r="D25" i="2"/>
  <c r="I21" i="2"/>
  <c r="E21" i="2"/>
  <c r="D21" i="2"/>
  <c r="H12" i="2"/>
  <c r="G12" i="2"/>
  <c r="F12" i="2"/>
  <c r="E12" i="2"/>
  <c r="D12" i="2"/>
  <c r="I9" i="2"/>
  <c r="H9" i="2"/>
  <c r="G9" i="2"/>
  <c r="F9" i="2"/>
  <c r="E9" i="2"/>
  <c r="D9" i="2"/>
  <c r="E12" i="1"/>
  <c r="F12" i="1"/>
  <c r="G12" i="1"/>
  <c r="H12" i="1"/>
  <c r="D12" i="1"/>
  <c r="I31" i="1"/>
  <c r="E25" i="1"/>
  <c r="F25" i="1"/>
  <c r="G25" i="1"/>
  <c r="H25" i="1"/>
  <c r="I25" i="1"/>
  <c r="D25" i="1"/>
  <c r="D31" i="1"/>
  <c r="I21" i="1"/>
  <c r="D21" i="1"/>
  <c r="F9" i="1"/>
  <c r="G9" i="1"/>
  <c r="H9" i="1"/>
  <c r="I9" i="1"/>
  <c r="I12" i="1" s="1"/>
  <c r="D9" i="1"/>
  <c r="F21" i="1" l="1"/>
  <c r="F32" i="1" s="1"/>
  <c r="I32" i="1"/>
  <c r="I32" i="2"/>
  <c r="H21" i="1"/>
  <c r="H32" i="1" s="1"/>
  <c r="G21" i="1"/>
  <c r="G32" i="1" s="1"/>
  <c r="E32" i="2"/>
  <c r="E21" i="1"/>
  <c r="E32" i="1" s="1"/>
  <c r="G32" i="2"/>
  <c r="H32" i="2"/>
  <c r="D32" i="1"/>
  <c r="F32" i="2"/>
  <c r="D32" i="2"/>
  <c r="I12" i="2"/>
</calcChain>
</file>

<file path=xl/sharedStrings.xml><?xml version="1.0" encoding="utf-8"?>
<sst xmlns="http://schemas.openxmlformats.org/spreadsheetml/2006/main" count="194" uniqueCount="92">
  <si>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</si>
  <si>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</si>
  <si>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</si>
  <si>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</si>
  <si>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</si>
  <si>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</si>
  <si>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</si>
  <si>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</si>
  <si>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</si>
  <si>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</si>
  <si>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</si>
  <si>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</si>
  <si>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</si>
  <si>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</si>
  <si>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</si>
  <si>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</si>
  <si>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</si>
  <si>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</si>
  <si>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1</t>
  </si>
  <si>
    <t>Обед</t>
  </si>
  <si>
    <t>Хлеб ржаной</t>
  </si>
  <si>
    <t>Полдник</t>
  </si>
  <si>
    <t>Ужин</t>
  </si>
  <si>
    <t xml:space="preserve">ИТОГО ЗА ДЕНЬ: 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</si>
  <si>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</si>
  <si>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</si>
  <si>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</si>
  <si>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</si>
  <si>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</si>
  <si>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</si>
  <si>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</si>
  <si>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Хлеб пшеничный (батон)</t>
  </si>
  <si>
    <t>2 ЗАВТРАК</t>
  </si>
  <si>
    <t>ОБЕД</t>
  </si>
  <si>
    <t>Масло растительное</t>
  </si>
  <si>
    <t>Картофель</t>
  </si>
  <si>
    <t>Морковь</t>
  </si>
  <si>
    <t>Лук репчатый</t>
  </si>
  <si>
    <t>ПОЛДНИК</t>
  </si>
  <si>
    <t>УЖИН</t>
  </si>
  <si>
    <t xml:space="preserve">Хлеб из муки пшеничной </t>
  </si>
  <si>
    <t>Мясо говядина</t>
  </si>
  <si>
    <t>Чай</t>
  </si>
  <si>
    <t>№ 411</t>
  </si>
  <si>
    <t>Компот из сухофруктов</t>
  </si>
  <si>
    <t>Молоко кипяченое</t>
  </si>
  <si>
    <t>№ 394</t>
  </si>
  <si>
    <t>№ 419</t>
  </si>
  <si>
    <t>Бутерброд с маслом сливочным</t>
  </si>
  <si>
    <t>Компот из сушеных фруктов</t>
  </si>
  <si>
    <t>Сухофрукты</t>
  </si>
  <si>
    <t>Чай с лимоном</t>
  </si>
  <si>
    <t>Лимон</t>
  </si>
  <si>
    <t>Кофейный напиток с молоком</t>
  </si>
  <si>
    <t>Фасоль</t>
  </si>
  <si>
    <t>№ 414</t>
  </si>
  <si>
    <t>Суп картофельный с фасолью, мясом</t>
  </si>
  <si>
    <t>№ 87</t>
  </si>
  <si>
    <t>Суп картофельный с фасолью,  мясом</t>
  </si>
  <si>
    <t>Фрукты свежие</t>
  </si>
  <si>
    <t>Каша ячневая жидкая с сахаром и маслом</t>
  </si>
  <si>
    <t>Крупа ячневая</t>
  </si>
  <si>
    <t>№ 199</t>
  </si>
  <si>
    <t>МЕНЮ-раскладка день 18 (восемнадцатый)</t>
  </si>
  <si>
    <t>День 18 (восемнадцатый)</t>
  </si>
  <si>
    <t>Салат из свеклы</t>
  </si>
  <si>
    <t>Капуста тушеная</t>
  </si>
  <si>
    <t>Печенье сливочное</t>
  </si>
  <si>
    <t>Картофель отварной</t>
  </si>
  <si>
    <t>№ 34</t>
  </si>
  <si>
    <t>Свекла</t>
  </si>
  <si>
    <t>Шницель мясной</t>
  </si>
  <si>
    <t>Мясо свинина, говядина</t>
  </si>
  <si>
    <t>Сухари</t>
  </si>
  <si>
    <t>Капуста свежая</t>
  </si>
  <si>
    <t>Томатная паста</t>
  </si>
  <si>
    <t>Мука пшеничная</t>
  </si>
  <si>
    <t xml:space="preserve">Сельдь с луком </t>
  </si>
  <si>
    <t>Сельдь малосольная</t>
  </si>
  <si>
    <t>Сельдь малосольная с луком</t>
  </si>
  <si>
    <t>Картофель отварной с маслом</t>
  </si>
  <si>
    <t>№ 299</t>
  </si>
  <si>
    <t>№ 143</t>
  </si>
  <si>
    <t>№ 136</t>
  </si>
  <si>
    <t>№ 08</t>
  </si>
  <si>
    <t>№ 14</t>
  </si>
  <si>
    <t>№ 29</t>
  </si>
  <si>
    <t>№ 40</t>
  </si>
  <si>
    <t>№ 41</t>
  </si>
  <si>
    <t>№ 17</t>
  </si>
  <si>
    <t>№ 43</t>
  </si>
  <si>
    <t>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</si>
</sst>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2" fontId="0" fillId="0" borderId="2" xfId="0" applyNumberFormat="1" applyBorder="1"/>
    <xf numFmtId="2" fontId="0" fillId="0" borderId="7" xfId="0" applyNumberForma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%20&#1051;&#1100;&#1074;&#1086;&#1074;&#1085;&#1072;\Desktop\&#1089;&#1086;&#1089;&#1090;&#1072;&#1074;&#1083;&#1077;&#1085;&#1080;&#1077;%20&#1084;&#1077;&#1085;&#1102;%202024\&#1052;&#1045;&#1053;&#1070;%20&#1087;&#1088;&#1077;&#1076;&#1074;&#1072;&#1088;&#1080;&#1090;&#1077;&#1083;&#1100;&#1085;&#1086;\&#1052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1-3"/>
      <sheetName val="Меню 3-7"/>
      <sheetName val="МЕНЮ раскладка (5)"/>
    </sheetNames>
    <sheetDataSet>
      <sheetData sheetId="0"/>
      <sheetData sheetId="1"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M24" sqref="M24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7" width="9.28515625" bestFit="1" customWidth="1"/>
    <col min="8" max="8" width="9.5703125" bestFit="1" customWidth="1"/>
    <col min="9" max="9" width="11.7109375" customWidth="1"/>
  </cols>
  <sheetData>
    <row r="1" spans="2:11" ht="15.75" customHeight="1" x14ac:dyDescent="0.25">
      <c r="B1" s="54" t="s">
        <v>64</v>
      </c>
      <c r="C1" s="55"/>
      <c r="D1" s="55"/>
    </row>
    <row r="2" spans="2:11" ht="15.75" x14ac:dyDescent="0.25">
      <c r="B2" s="55" t="s">
        <v>24</v>
      </c>
      <c r="C2" s="55"/>
      <c r="D2" s="55"/>
    </row>
    <row r="3" spans="2:11" ht="45" x14ac:dyDescent="0.25">
      <c r="B3" s="48" t="s">
        <v>0</v>
      </c>
      <c r="C3" s="49" t="s">
        <v>1</v>
      </c>
      <c r="D3" s="48" t="s">
        <v>2</v>
      </c>
      <c r="E3" s="49" t="s">
        <v>3</v>
      </c>
      <c r="F3" s="49"/>
      <c r="G3" s="49"/>
      <c r="H3" s="48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9"/>
      <c r="C4" s="49"/>
      <c r="D4" s="49"/>
      <c r="E4" s="3" t="s">
        <v>13</v>
      </c>
      <c r="F4" s="3" t="s">
        <v>14</v>
      </c>
      <c r="G4" s="3" t="s">
        <v>15</v>
      </c>
      <c r="H4" s="49"/>
      <c r="I4" s="3" t="s">
        <v>17</v>
      </c>
      <c r="J4" s="3"/>
      <c r="K4" s="3"/>
    </row>
    <row r="5" spans="2:11" x14ac:dyDescent="0.25">
      <c r="B5" s="4" t="s">
        <v>8</v>
      </c>
      <c r="C5" s="5" t="s">
        <v>60</v>
      </c>
      <c r="D5" s="5">
        <v>150</v>
      </c>
      <c r="E5" s="17">
        <f>'Меню 3-7'!E5/200*150</f>
        <v>3.3675000000000002</v>
      </c>
      <c r="F5" s="17">
        <f>'Меню 3-7'!F5/200*150</f>
        <v>6.8325000000000005</v>
      </c>
      <c r="G5" s="17">
        <f>'Меню 3-7'!G5/200*150</f>
        <v>27.127500000000001</v>
      </c>
      <c r="H5" s="17">
        <f>'Меню 3-7'!H5/200*150</f>
        <v>189.74999999999997</v>
      </c>
      <c r="I5" s="6"/>
      <c r="J5" s="5" t="s">
        <v>62</v>
      </c>
      <c r="K5" s="5" t="s">
        <v>84</v>
      </c>
    </row>
    <row r="6" spans="2:11" x14ac:dyDescent="0.25">
      <c r="B6" s="4"/>
      <c r="C6" s="5" t="s">
        <v>51</v>
      </c>
      <c r="D6" s="5">
        <v>180</v>
      </c>
      <c r="E6" s="17">
        <f>'Меню 3-7'!E6/200*180</f>
        <v>0.10799999999999998</v>
      </c>
      <c r="F6" s="17">
        <f>'Меню 3-7'!F6/200*180</f>
        <v>0.18</v>
      </c>
      <c r="G6" s="17">
        <f>'Меню 3-7'!G6/200*180</f>
        <v>9.18</v>
      </c>
      <c r="H6" s="17">
        <f>'Меню 3-7'!H6/200*180</f>
        <v>36.9</v>
      </c>
      <c r="I6" s="6"/>
      <c r="J6" s="5" t="s">
        <v>43</v>
      </c>
      <c r="K6" s="5" t="s">
        <v>85</v>
      </c>
    </row>
    <row r="7" spans="2:11" x14ac:dyDescent="0.25">
      <c r="B7" s="4"/>
      <c r="C7" s="5" t="s">
        <v>40</v>
      </c>
      <c r="D7" s="5">
        <v>20</v>
      </c>
      <c r="E7" s="34">
        <f>'Меню 3-7'!E7/30*20</f>
        <v>1.58</v>
      </c>
      <c r="F7" s="34">
        <f>'Меню 3-7'!F7/30*20</f>
        <v>0.2</v>
      </c>
      <c r="G7" s="34">
        <f>'Меню 3-7'!G7/30*20</f>
        <v>9.66</v>
      </c>
      <c r="H7" s="34">
        <f>'Меню 3-7'!H7/30*20</f>
        <v>47.333333333333336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5</v>
      </c>
      <c r="E8" s="17">
        <f>'Меню 3-7'!E8/7*5</f>
        <v>4.2857142857142858E-2</v>
      </c>
      <c r="F8" s="17">
        <f>'Меню 3-7'!F8/7*5</f>
        <v>3.6214285714285714</v>
      </c>
      <c r="G8" s="17">
        <f>'Меню 3-7'!G8/7*5</f>
        <v>6.4285714285714279E-2</v>
      </c>
      <c r="H8" s="17">
        <f>'Меню 3-7'!H8/7*5</f>
        <v>33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355</v>
      </c>
      <c r="E9" s="18">
        <f t="shared" ref="E9:I9" si="0">SUM(E5:E8)</f>
        <v>5.098357142857143</v>
      </c>
      <c r="F9" s="18">
        <f t="shared" si="0"/>
        <v>10.833928571428572</v>
      </c>
      <c r="G9" s="18">
        <f t="shared" si="0"/>
        <v>46.031785714285718</v>
      </c>
      <c r="H9" s="18">
        <f t="shared" si="0"/>
        <v>306.98333333333329</v>
      </c>
      <c r="I9" s="11">
        <f t="shared" si="0"/>
        <v>0</v>
      </c>
      <c r="J9" s="13"/>
      <c r="K9" s="14"/>
    </row>
    <row r="10" spans="2:11" ht="7.5" customHeight="1" thickTop="1" x14ac:dyDescent="0.25">
      <c r="B10" s="53"/>
      <c r="C10" s="51"/>
      <c r="D10" s="51"/>
      <c r="E10" s="51"/>
      <c r="F10" s="51"/>
      <c r="G10" s="51"/>
      <c r="H10" s="51"/>
      <c r="I10" s="51"/>
      <c r="J10" s="51"/>
      <c r="K10" s="52"/>
    </row>
    <row r="11" spans="2:11" ht="15.75" thickBot="1" x14ac:dyDescent="0.3">
      <c r="B11" s="7" t="s">
        <v>9</v>
      </c>
      <c r="C11" s="8" t="s">
        <v>59</v>
      </c>
      <c r="D11" s="8">
        <v>130</v>
      </c>
      <c r="E11" s="8">
        <f>'Меню 3-7'!E11</f>
        <v>2.5499999999999998</v>
      </c>
      <c r="F11" s="8">
        <f>'Меню 3-7'!F11</f>
        <v>2.7</v>
      </c>
      <c r="G11" s="8">
        <f>'Меню 3-7'!G11</f>
        <v>35.700000000000003</v>
      </c>
      <c r="H11" s="8">
        <f>'Меню 3-7'!H11</f>
        <v>161.5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130</v>
      </c>
      <c r="E12" s="12">
        <f t="shared" ref="E12:H12" si="1">E11</f>
        <v>2.5499999999999998</v>
      </c>
      <c r="F12" s="12">
        <f t="shared" si="1"/>
        <v>2.7</v>
      </c>
      <c r="G12" s="12">
        <f t="shared" si="1"/>
        <v>35.700000000000003</v>
      </c>
      <c r="H12" s="12">
        <f t="shared" si="1"/>
        <v>161.5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2"/>
    </row>
    <row r="14" spans="2:11" x14ac:dyDescent="0.25">
      <c r="B14" s="4" t="s">
        <v>19</v>
      </c>
      <c r="C14" s="5" t="s">
        <v>65</v>
      </c>
      <c r="D14" s="5">
        <v>40</v>
      </c>
      <c r="E14" s="17">
        <f>'Меню 3-7'!E14/60*40</f>
        <v>0.26666666666666666</v>
      </c>
      <c r="F14" s="17">
        <f>'Меню 3-7'!F14/60*40</f>
        <v>0.33333333333333331</v>
      </c>
      <c r="G14" s="17">
        <f>'Меню 3-7'!G14/60*40</f>
        <v>1.6666666666666665</v>
      </c>
      <c r="H14" s="17">
        <f>'Меню 3-7'!H14/60*40</f>
        <v>7.9333333333333336</v>
      </c>
      <c r="I14" s="6"/>
      <c r="J14" s="5" t="s">
        <v>69</v>
      </c>
      <c r="K14" s="5"/>
    </row>
    <row r="15" spans="2:11" x14ac:dyDescent="0.25">
      <c r="B15" s="5"/>
      <c r="C15" s="5" t="s">
        <v>56</v>
      </c>
      <c r="D15" s="5">
        <v>160</v>
      </c>
      <c r="E15" s="17">
        <f>'Меню 3-7'!E15/200*160</f>
        <v>3.2719999999999998</v>
      </c>
      <c r="F15" s="17">
        <f>'Меню 3-7'!F15/200*160</f>
        <v>4.2719999999999994</v>
      </c>
      <c r="G15" s="17">
        <f>'Меню 3-7'!G15/200*160</f>
        <v>11.928000000000001</v>
      </c>
      <c r="H15" s="17">
        <f>'Меню 3-7'!H15/200*160</f>
        <v>85.279999999999987</v>
      </c>
      <c r="I15" s="6"/>
      <c r="J15" s="5" t="s">
        <v>57</v>
      </c>
      <c r="K15" s="5" t="s">
        <v>86</v>
      </c>
    </row>
    <row r="16" spans="2:11" x14ac:dyDescent="0.25">
      <c r="B16" s="5"/>
      <c r="C16" s="5" t="s">
        <v>71</v>
      </c>
      <c r="D16" s="5">
        <v>60</v>
      </c>
      <c r="E16" s="17">
        <f>'Меню 3-7'!E16/180*150</f>
        <v>18.724999999999998</v>
      </c>
      <c r="F16" s="17">
        <f>'Меню 3-7'!F16/180*150</f>
        <v>7.6166666666666671</v>
      </c>
      <c r="G16" s="17">
        <f>'Меню 3-7'!G16/180*150</f>
        <v>22.274999999999999</v>
      </c>
      <c r="H16" s="17">
        <f>'Меню 3-7'!H16/180*150</f>
        <v>225.83333333333334</v>
      </c>
      <c r="I16" s="6"/>
      <c r="J16" s="5" t="s">
        <v>81</v>
      </c>
      <c r="K16" s="5" t="s">
        <v>87</v>
      </c>
    </row>
    <row r="17" spans="2:11" x14ac:dyDescent="0.25">
      <c r="B17" s="5"/>
      <c r="C17" s="5" t="s">
        <v>66</v>
      </c>
      <c r="D17" s="5">
        <v>100</v>
      </c>
      <c r="E17" s="17">
        <f>'Меню 3-7'!E17/180*150</f>
        <v>18.724999999999998</v>
      </c>
      <c r="F17" s="17">
        <f>'Меню 3-7'!F17/180*150</f>
        <v>7.6166666666666671</v>
      </c>
      <c r="G17" s="17">
        <f>'Меню 3-7'!G17/180*150</f>
        <v>22.274999999999999</v>
      </c>
      <c r="H17" s="17">
        <f>'Меню 3-7'!H17/180*150</f>
        <v>225.83333333333334</v>
      </c>
      <c r="I17" s="6"/>
      <c r="J17" s="5" t="s">
        <v>82</v>
      </c>
      <c r="K17" s="5" t="s">
        <v>88</v>
      </c>
    </row>
    <row r="18" spans="2:11" x14ac:dyDescent="0.25">
      <c r="B18" s="5"/>
      <c r="C18" s="5" t="s">
        <v>44</v>
      </c>
      <c r="D18" s="5">
        <v>150</v>
      </c>
      <c r="E18" s="17">
        <f>'Меню 3-7'!E18/200*150</f>
        <v>0.33</v>
      </c>
      <c r="F18" s="17">
        <f>'Меню 3-7'!F18/200*150</f>
        <v>0.375</v>
      </c>
      <c r="G18" s="17">
        <f>'Меню 3-7'!G18/200*150</f>
        <v>20.82</v>
      </c>
      <c r="H18" s="17">
        <f>'Меню 3-7'!H18/200*150</f>
        <v>84.749999999999986</v>
      </c>
      <c r="I18" s="5">
        <v>35</v>
      </c>
      <c r="J18" s="5" t="s">
        <v>46</v>
      </c>
      <c r="K18" s="5" t="s">
        <v>89</v>
      </c>
    </row>
    <row r="19" spans="2:11" x14ac:dyDescent="0.25">
      <c r="B19" s="5"/>
      <c r="C19" s="5" t="s">
        <v>20</v>
      </c>
      <c r="D19" s="5">
        <v>40</v>
      </c>
      <c r="E19" s="34">
        <f>'Меню 3-7'!E19/50*40</f>
        <v>2.64</v>
      </c>
      <c r="F19" s="34">
        <f>'Меню 3-7'!F19/50*40</f>
        <v>0.44000000000000006</v>
      </c>
      <c r="G19" s="34">
        <f>'Меню 3-7'!G19/50*40</f>
        <v>13.36</v>
      </c>
      <c r="H19" s="34">
        <f>'Меню 3-7'!H19/50*40</f>
        <v>69.327999999999989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2.6</v>
      </c>
      <c r="G20" s="8">
        <v>3.6</v>
      </c>
      <c r="H20" s="8">
        <v>4.5999999999999996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 t="shared" ref="D21:I21" si="3">SUM(D14:D20)</f>
        <v>570</v>
      </c>
      <c r="E21" s="18">
        <f t="shared" si="3"/>
        <v>45.55866666666666</v>
      </c>
      <c r="F21" s="18">
        <f t="shared" si="3"/>
        <v>23.253666666666671</v>
      </c>
      <c r="G21" s="18">
        <f t="shared" si="3"/>
        <v>95.924666666666653</v>
      </c>
      <c r="H21" s="18">
        <f t="shared" si="3"/>
        <v>703.55799999999999</v>
      </c>
      <c r="I21" s="12">
        <f t="shared" si="3"/>
        <v>35</v>
      </c>
      <c r="J21" s="13"/>
      <c r="K21" s="14"/>
    </row>
    <row r="22" spans="2:11" ht="9.75" customHeight="1" thickTop="1" x14ac:dyDescent="0.25">
      <c r="B22" s="50"/>
      <c r="C22" s="51"/>
      <c r="D22" s="51"/>
      <c r="E22" s="51"/>
      <c r="F22" s="51"/>
      <c r="G22" s="51"/>
      <c r="H22" s="51"/>
      <c r="I22" s="51"/>
      <c r="J22" s="51"/>
      <c r="K22" s="52"/>
    </row>
    <row r="23" spans="2:11" x14ac:dyDescent="0.25">
      <c r="B23" s="4" t="s">
        <v>21</v>
      </c>
      <c r="C23" s="5" t="s">
        <v>45</v>
      </c>
      <c r="D23" s="5">
        <v>150</v>
      </c>
      <c r="E23" s="17">
        <f>'Меню 3-7'!E23/200*150</f>
        <v>4.1100000000000003</v>
      </c>
      <c r="F23" s="17">
        <f>'Меню 3-7'!F23/200*150</f>
        <v>4.3499999999999996</v>
      </c>
      <c r="G23" s="17">
        <f>'Меню 3-7'!G23/200*150</f>
        <v>6.8025000000000002</v>
      </c>
      <c r="H23" s="17">
        <f>'Меню 3-7'!H23/200*150</f>
        <v>76.5</v>
      </c>
      <c r="I23" s="6"/>
      <c r="J23" s="5" t="s">
        <v>47</v>
      </c>
      <c r="K23" s="5"/>
    </row>
    <row r="24" spans="2:11" ht="15.75" thickBot="1" x14ac:dyDescent="0.3">
      <c r="B24" s="7"/>
      <c r="C24" s="8" t="s">
        <v>67</v>
      </c>
      <c r="D24" s="8">
        <v>30</v>
      </c>
      <c r="E24" s="35">
        <f>'Меню 3-7'!E24</f>
        <v>0.9</v>
      </c>
      <c r="F24" s="35">
        <f>'Меню 3-7'!F24</f>
        <v>1.2</v>
      </c>
      <c r="G24" s="35">
        <f>'Меню 3-7'!G24</f>
        <v>15.9</v>
      </c>
      <c r="H24" s="35">
        <f>'Меню 3-7'!H24</f>
        <v>64.2</v>
      </c>
      <c r="I24" s="9"/>
      <c r="J24" s="8"/>
      <c r="K24" s="8"/>
    </row>
    <row r="25" spans="2:11" ht="16.5" thickTop="1" thickBot="1" x14ac:dyDescent="0.3">
      <c r="B25" s="15"/>
      <c r="C25" s="11" t="s">
        <v>12</v>
      </c>
      <c r="D25" s="13">
        <f>SUM(D23:D24)</f>
        <v>180</v>
      </c>
      <c r="E25" s="36">
        <f t="shared" ref="E25:I25" si="4">SUM(E23:E24)</f>
        <v>5.0100000000000007</v>
      </c>
      <c r="F25" s="36">
        <f t="shared" si="4"/>
        <v>5.55</v>
      </c>
      <c r="G25" s="36">
        <f t="shared" si="4"/>
        <v>22.702500000000001</v>
      </c>
      <c r="H25" s="36">
        <f t="shared" si="4"/>
        <v>140.69999999999999</v>
      </c>
      <c r="I25" s="13">
        <f t="shared" si="4"/>
        <v>0</v>
      </c>
      <c r="J25" s="13"/>
      <c r="K25" s="14"/>
    </row>
    <row r="26" spans="2:11" ht="7.5" customHeight="1" thickTop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2"/>
    </row>
    <row r="27" spans="2:11" x14ac:dyDescent="0.25">
      <c r="B27" s="4" t="s">
        <v>22</v>
      </c>
      <c r="C27" s="5" t="s">
        <v>79</v>
      </c>
      <c r="D27" s="5">
        <v>40</v>
      </c>
      <c r="E27" s="17">
        <f>'[1]Меню 3-7'!E26/200*170</f>
        <v>0</v>
      </c>
      <c r="F27" s="17">
        <f>'[1]Меню 3-7'!F26/200*170</f>
        <v>0</v>
      </c>
      <c r="G27" s="17">
        <f>'[1]Меню 3-7'!G26/200*170</f>
        <v>0</v>
      </c>
      <c r="H27" s="17">
        <f>'[1]Меню 3-7'!H26/200*170</f>
        <v>0</v>
      </c>
      <c r="I27" s="6"/>
      <c r="J27" s="5"/>
      <c r="K27" s="5"/>
    </row>
    <row r="28" spans="2:11" x14ac:dyDescent="0.25">
      <c r="B28" s="5"/>
      <c r="C28" s="5" t="s">
        <v>80</v>
      </c>
      <c r="D28" s="5">
        <v>110</v>
      </c>
      <c r="E28" s="5">
        <v>1.6</v>
      </c>
      <c r="F28" s="5">
        <v>1.7</v>
      </c>
      <c r="G28" s="5">
        <v>4.9000000000000004</v>
      </c>
      <c r="H28" s="5">
        <v>26.5</v>
      </c>
      <c r="I28" s="6"/>
      <c r="J28" s="5" t="s">
        <v>83</v>
      </c>
      <c r="K28" s="5" t="s">
        <v>90</v>
      </c>
    </row>
    <row r="29" spans="2:11" x14ac:dyDescent="0.25">
      <c r="B29" s="8"/>
      <c r="C29" s="5" t="s">
        <v>53</v>
      </c>
      <c r="D29" s="5">
        <v>180</v>
      </c>
      <c r="E29" s="17">
        <f>'Меню 3-7'!E30/200*180</f>
        <v>2.133</v>
      </c>
      <c r="F29" s="17">
        <f>'Меню 3-7'!F30/200*180</f>
        <v>0.27</v>
      </c>
      <c r="G29" s="17">
        <f>'Меню 3-7'!G30/200*180</f>
        <v>13.041</v>
      </c>
      <c r="H29" s="17">
        <f>'Меню 3-7'!H30/200*180</f>
        <v>63.9</v>
      </c>
      <c r="I29" s="9"/>
      <c r="J29" s="5" t="s">
        <v>55</v>
      </c>
      <c r="K29" s="8" t="s">
        <v>91</v>
      </c>
    </row>
    <row r="30" spans="2:11" ht="15.75" thickBot="1" x14ac:dyDescent="0.3">
      <c r="B30" s="8"/>
      <c r="C30" s="5" t="s">
        <v>40</v>
      </c>
      <c r="D30" s="5">
        <v>20</v>
      </c>
      <c r="E30" s="17">
        <f>'Меню 3-7'!E30/30*20</f>
        <v>1.58</v>
      </c>
      <c r="F30" s="17">
        <f>'Меню 3-7'!F30/30*20</f>
        <v>0.2</v>
      </c>
      <c r="G30" s="17">
        <f>'Меню 3-7'!G30/30*20</f>
        <v>9.66</v>
      </c>
      <c r="H30" s="17">
        <f>'Меню 3-7'!H30/30*20</f>
        <v>47.333333333333336</v>
      </c>
      <c r="I30" s="9"/>
      <c r="J30" s="5" t="s">
        <v>18</v>
      </c>
      <c r="K30" s="8"/>
    </row>
    <row r="31" spans="2:11" ht="16.5" thickTop="1" thickBot="1" x14ac:dyDescent="0.3">
      <c r="B31" s="15"/>
      <c r="C31" s="11" t="s">
        <v>12</v>
      </c>
      <c r="D31" s="12">
        <f t="shared" ref="D31:I31" si="5">SUM(D27:D30)</f>
        <v>350</v>
      </c>
      <c r="E31" s="18">
        <f t="shared" si="5"/>
        <v>5.3130000000000006</v>
      </c>
      <c r="F31" s="18">
        <f t="shared" si="5"/>
        <v>2.17</v>
      </c>
      <c r="G31" s="18">
        <f t="shared" si="5"/>
        <v>27.601000000000003</v>
      </c>
      <c r="H31" s="18">
        <f t="shared" si="5"/>
        <v>137.73333333333335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23</v>
      </c>
      <c r="D32" s="12">
        <f t="shared" ref="D32:I32" si="6">D9+D11+D21+D25+D31</f>
        <v>1585</v>
      </c>
      <c r="E32" s="18">
        <f t="shared" si="6"/>
        <v>63.530023809523804</v>
      </c>
      <c r="F32" s="18">
        <f t="shared" si="6"/>
        <v>44.507595238095242</v>
      </c>
      <c r="G32" s="18">
        <f t="shared" si="6"/>
        <v>227.95995238095236</v>
      </c>
      <c r="H32" s="18">
        <f t="shared" si="6"/>
        <v>1450.4746666666667</v>
      </c>
      <c r="I32" s="12">
        <f t="shared" si="6"/>
        <v>35</v>
      </c>
      <c r="J32" s="12"/>
      <c r="K32" s="14"/>
    </row>
    <row r="33" spans="9:9" ht="15.75" thickTop="1" x14ac:dyDescent="0.25">
      <c r="I33" s="1"/>
    </row>
  </sheetData>
  <mergeCells count="11">
    <mergeCell ref="B1:D1"/>
    <mergeCell ref="B2:D2"/>
    <mergeCell ref="D3:D4"/>
    <mergeCell ref="C3:C4"/>
    <mergeCell ref="B3:B4"/>
    <mergeCell ref="H3:H4"/>
    <mergeCell ref="B26:K26"/>
    <mergeCell ref="B22:K22"/>
    <mergeCell ref="B13:K13"/>
    <mergeCell ref="B10:K10"/>
    <mergeCell ref="E3:G3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N9" sqref="N9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  <col min="10" max="10" width="10.140625" customWidth="1"/>
  </cols>
  <sheetData>
    <row r="1" spans="2:11" ht="15.75" customHeight="1" x14ac:dyDescent="0.25">
      <c r="B1" s="54" t="s">
        <v>64</v>
      </c>
      <c r="C1" s="55"/>
      <c r="D1" s="55"/>
    </row>
    <row r="2" spans="2:11" ht="15.75" x14ac:dyDescent="0.25">
      <c r="B2" s="55" t="s">
        <v>7</v>
      </c>
      <c r="C2" s="55"/>
      <c r="D2" s="55"/>
    </row>
    <row r="3" spans="2:11" ht="45" x14ac:dyDescent="0.25">
      <c r="B3" s="48" t="s">
        <v>0</v>
      </c>
      <c r="C3" s="49" t="s">
        <v>1</v>
      </c>
      <c r="D3" s="48" t="s">
        <v>2</v>
      </c>
      <c r="E3" s="49" t="s">
        <v>3</v>
      </c>
      <c r="F3" s="49"/>
      <c r="G3" s="49"/>
      <c r="H3" s="48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9"/>
      <c r="C4" s="49"/>
      <c r="D4" s="49"/>
      <c r="E4" s="3" t="s">
        <v>13</v>
      </c>
      <c r="F4" s="3" t="s">
        <v>14</v>
      </c>
      <c r="G4" s="3" t="s">
        <v>15</v>
      </c>
      <c r="H4" s="49"/>
      <c r="I4" s="3" t="s">
        <v>17</v>
      </c>
      <c r="J4" s="3"/>
      <c r="K4" s="3"/>
    </row>
    <row r="5" spans="2:11" x14ac:dyDescent="0.25">
      <c r="B5" s="4" t="s">
        <v>8</v>
      </c>
      <c r="C5" s="5" t="s">
        <v>60</v>
      </c>
      <c r="D5" s="5">
        <v>200</v>
      </c>
      <c r="E5" s="5">
        <v>4.49</v>
      </c>
      <c r="F5" s="5">
        <v>9.11</v>
      </c>
      <c r="G5" s="5">
        <v>36.17</v>
      </c>
      <c r="H5" s="5">
        <v>253</v>
      </c>
      <c r="I5" s="6"/>
      <c r="J5" s="5" t="s">
        <v>62</v>
      </c>
      <c r="K5" s="5" t="s">
        <v>84</v>
      </c>
    </row>
    <row r="6" spans="2:11" x14ac:dyDescent="0.25">
      <c r="B6" s="4"/>
      <c r="C6" s="5" t="s">
        <v>51</v>
      </c>
      <c r="D6" s="5">
        <v>200</v>
      </c>
      <c r="E6" s="34">
        <v>0.12</v>
      </c>
      <c r="F6" s="34">
        <v>0.2</v>
      </c>
      <c r="G6" s="34">
        <v>10.199999999999999</v>
      </c>
      <c r="H6" s="34">
        <v>41</v>
      </c>
      <c r="I6" s="6"/>
      <c r="J6" s="5" t="s">
        <v>43</v>
      </c>
      <c r="K6" s="5" t="s">
        <v>85</v>
      </c>
    </row>
    <row r="7" spans="2:11" x14ac:dyDescent="0.25">
      <c r="B7" s="4"/>
      <c r="C7" s="5" t="s">
        <v>40</v>
      </c>
      <c r="D7" s="5">
        <v>30</v>
      </c>
      <c r="E7" s="5">
        <v>2.37</v>
      </c>
      <c r="F7" s="5">
        <v>0.3</v>
      </c>
      <c r="G7" s="5">
        <v>14.49</v>
      </c>
      <c r="H7" s="5">
        <v>71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7</v>
      </c>
      <c r="E8" s="35">
        <v>0.06</v>
      </c>
      <c r="F8" s="35">
        <v>5.07</v>
      </c>
      <c r="G8" s="35">
        <v>0.09</v>
      </c>
      <c r="H8" s="35">
        <v>46.2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437</v>
      </c>
      <c r="E9" s="18">
        <f t="shared" ref="E9:I9" si="0">SUM(E5:E8)</f>
        <v>7.04</v>
      </c>
      <c r="F9" s="18">
        <f t="shared" si="0"/>
        <v>14.68</v>
      </c>
      <c r="G9" s="18">
        <f t="shared" si="0"/>
        <v>60.95000000000001</v>
      </c>
      <c r="H9" s="18">
        <f t="shared" si="0"/>
        <v>411.2</v>
      </c>
      <c r="I9" s="11">
        <f t="shared" si="0"/>
        <v>0</v>
      </c>
      <c r="J9" s="13"/>
      <c r="K9" s="14"/>
    </row>
    <row r="10" spans="2:11" ht="7.5" customHeight="1" thickTop="1" x14ac:dyDescent="0.25">
      <c r="B10" s="53"/>
      <c r="C10" s="51"/>
      <c r="D10" s="51"/>
      <c r="E10" s="51"/>
      <c r="F10" s="51"/>
      <c r="G10" s="51"/>
      <c r="H10" s="51"/>
      <c r="I10" s="51"/>
      <c r="J10" s="51"/>
      <c r="K10" s="52"/>
    </row>
    <row r="11" spans="2:11" ht="15.75" thickBot="1" x14ac:dyDescent="0.3">
      <c r="B11" s="7" t="s">
        <v>9</v>
      </c>
      <c r="C11" s="8" t="s">
        <v>59</v>
      </c>
      <c r="D11" s="8">
        <v>130</v>
      </c>
      <c r="E11" s="8">
        <v>2.5499999999999998</v>
      </c>
      <c r="F11" s="8">
        <v>2.7</v>
      </c>
      <c r="G11" s="8">
        <v>35.700000000000003</v>
      </c>
      <c r="H11" s="8">
        <v>161.5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130</v>
      </c>
      <c r="E12" s="12">
        <f t="shared" ref="E12:H12" si="1">E11</f>
        <v>2.5499999999999998</v>
      </c>
      <c r="F12" s="12">
        <f t="shared" si="1"/>
        <v>2.7</v>
      </c>
      <c r="G12" s="12">
        <f t="shared" si="1"/>
        <v>35.700000000000003</v>
      </c>
      <c r="H12" s="12">
        <f t="shared" si="1"/>
        <v>161.5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2"/>
    </row>
    <row r="14" spans="2:11" x14ac:dyDescent="0.25">
      <c r="B14" s="4" t="s">
        <v>19</v>
      </c>
      <c r="C14" s="5" t="s">
        <v>65</v>
      </c>
      <c r="D14" s="5">
        <v>60</v>
      </c>
      <c r="E14" s="17">
        <v>0.4</v>
      </c>
      <c r="F14" s="17">
        <v>0.5</v>
      </c>
      <c r="G14" s="17">
        <v>2.5</v>
      </c>
      <c r="H14" s="17">
        <v>11.9</v>
      </c>
      <c r="I14" s="6"/>
      <c r="J14" s="5" t="s">
        <v>69</v>
      </c>
      <c r="K14" s="5"/>
    </row>
    <row r="15" spans="2:11" x14ac:dyDescent="0.25">
      <c r="B15" s="5"/>
      <c r="C15" s="5" t="s">
        <v>56</v>
      </c>
      <c r="D15" s="5">
        <v>200</v>
      </c>
      <c r="E15" s="5">
        <v>4.09</v>
      </c>
      <c r="F15" s="5">
        <v>5.34</v>
      </c>
      <c r="G15" s="5">
        <v>14.91</v>
      </c>
      <c r="H15" s="5">
        <v>106.6</v>
      </c>
      <c r="I15" s="6"/>
      <c r="J15" s="5" t="s">
        <v>57</v>
      </c>
      <c r="K15" s="5" t="s">
        <v>86</v>
      </c>
    </row>
    <row r="16" spans="2:11" x14ac:dyDescent="0.25">
      <c r="B16" s="5"/>
      <c r="C16" s="5" t="s">
        <v>71</v>
      </c>
      <c r="D16" s="5">
        <v>80</v>
      </c>
      <c r="E16" s="5">
        <v>22.47</v>
      </c>
      <c r="F16" s="5">
        <v>9.14</v>
      </c>
      <c r="G16" s="5">
        <v>26.73</v>
      </c>
      <c r="H16" s="5">
        <v>271</v>
      </c>
      <c r="I16" s="6"/>
      <c r="J16" s="5" t="s">
        <v>81</v>
      </c>
      <c r="K16" s="5" t="s">
        <v>87</v>
      </c>
    </row>
    <row r="17" spans="2:11" x14ac:dyDescent="0.25">
      <c r="B17" s="5"/>
      <c r="C17" s="5" t="s">
        <v>66</v>
      </c>
      <c r="D17" s="5">
        <v>120</v>
      </c>
      <c r="E17" s="5">
        <v>22.47</v>
      </c>
      <c r="F17" s="5">
        <v>9.14</v>
      </c>
      <c r="G17" s="5">
        <v>26.73</v>
      </c>
      <c r="H17" s="5">
        <v>271</v>
      </c>
      <c r="I17" s="6"/>
      <c r="J17" s="5" t="s">
        <v>82</v>
      </c>
      <c r="K17" s="5" t="s">
        <v>88</v>
      </c>
    </row>
    <row r="18" spans="2:11" x14ac:dyDescent="0.25">
      <c r="B18" s="5"/>
      <c r="C18" s="5" t="s">
        <v>44</v>
      </c>
      <c r="D18" s="5">
        <v>200</v>
      </c>
      <c r="E18" s="17">
        <v>0.44</v>
      </c>
      <c r="F18" s="17">
        <v>0.5</v>
      </c>
      <c r="G18" s="17">
        <v>27.76</v>
      </c>
      <c r="H18" s="17">
        <v>113</v>
      </c>
      <c r="I18" s="6">
        <v>50</v>
      </c>
      <c r="J18" s="5" t="s">
        <v>46</v>
      </c>
      <c r="K18" s="5" t="s">
        <v>89</v>
      </c>
    </row>
    <row r="19" spans="2:11" x14ac:dyDescent="0.25">
      <c r="B19" s="5"/>
      <c r="C19" s="5" t="s">
        <v>20</v>
      </c>
      <c r="D19" s="5">
        <v>50</v>
      </c>
      <c r="E19" s="5">
        <v>3.3</v>
      </c>
      <c r="F19" s="5">
        <v>0.55000000000000004</v>
      </c>
      <c r="G19" s="5">
        <v>16.7</v>
      </c>
      <c r="H19" s="5">
        <v>86.66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1.58</v>
      </c>
      <c r="F20" s="8">
        <v>0.2</v>
      </c>
      <c r="G20" s="8">
        <v>9.66</v>
      </c>
      <c r="H20" s="8">
        <v>47.33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 t="shared" ref="D21:I21" si="3">SUM(D14:D20)</f>
        <v>730</v>
      </c>
      <c r="E21" s="18">
        <f t="shared" si="3"/>
        <v>54.749999999999993</v>
      </c>
      <c r="F21" s="18">
        <f t="shared" si="3"/>
        <v>25.37</v>
      </c>
      <c r="G21" s="18">
        <f t="shared" si="3"/>
        <v>124.99000000000001</v>
      </c>
      <c r="H21" s="18">
        <f t="shared" si="3"/>
        <v>907.49</v>
      </c>
      <c r="I21" s="12">
        <f t="shared" si="3"/>
        <v>50</v>
      </c>
      <c r="J21" s="13"/>
      <c r="K21" s="14"/>
    </row>
    <row r="22" spans="2:11" ht="9.75" customHeight="1" thickTop="1" x14ac:dyDescent="0.25">
      <c r="B22" s="50"/>
      <c r="C22" s="51"/>
      <c r="D22" s="51"/>
      <c r="E22" s="51"/>
      <c r="F22" s="51"/>
      <c r="G22" s="51"/>
      <c r="H22" s="51"/>
      <c r="I22" s="51"/>
      <c r="J22" s="51"/>
      <c r="K22" s="52"/>
    </row>
    <row r="23" spans="2:11" x14ac:dyDescent="0.25">
      <c r="B23" s="4" t="s">
        <v>21</v>
      </c>
      <c r="C23" s="5" t="s">
        <v>45</v>
      </c>
      <c r="D23" s="5">
        <v>200</v>
      </c>
      <c r="E23" s="5">
        <v>5.48</v>
      </c>
      <c r="F23" s="5">
        <v>5.8</v>
      </c>
      <c r="G23" s="8">
        <v>9.07</v>
      </c>
      <c r="H23" s="5">
        <v>102</v>
      </c>
      <c r="I23" s="6"/>
      <c r="J23" s="5" t="s">
        <v>47</v>
      </c>
      <c r="K23" s="5"/>
    </row>
    <row r="24" spans="2:11" ht="15.75" thickBot="1" x14ac:dyDescent="0.3">
      <c r="B24" s="7"/>
      <c r="C24" s="8" t="s">
        <v>67</v>
      </c>
      <c r="D24" s="8">
        <v>30</v>
      </c>
      <c r="E24" s="35">
        <v>0.9</v>
      </c>
      <c r="F24" s="35">
        <v>1.2</v>
      </c>
      <c r="G24" s="35">
        <v>15.9</v>
      </c>
      <c r="H24" s="35">
        <v>64.2</v>
      </c>
      <c r="I24" s="9"/>
      <c r="J24" s="8"/>
      <c r="K24" s="8"/>
    </row>
    <row r="25" spans="2:11" ht="16.5" thickTop="1" thickBot="1" x14ac:dyDescent="0.3">
      <c r="B25" s="15"/>
      <c r="C25" s="11" t="s">
        <v>12</v>
      </c>
      <c r="D25" s="13">
        <f>SUM(D23:D24)</f>
        <v>230</v>
      </c>
      <c r="E25" s="13">
        <f t="shared" ref="E25:I25" si="4">SUM(E23:E24)</f>
        <v>6.3800000000000008</v>
      </c>
      <c r="F25" s="13">
        <f t="shared" si="4"/>
        <v>7</v>
      </c>
      <c r="G25" s="13">
        <f t="shared" si="4"/>
        <v>24.97</v>
      </c>
      <c r="H25" s="13">
        <f t="shared" si="4"/>
        <v>166.2</v>
      </c>
      <c r="I25" s="13">
        <f t="shared" si="4"/>
        <v>0</v>
      </c>
      <c r="J25" s="13"/>
      <c r="K25" s="14"/>
    </row>
    <row r="26" spans="2:11" ht="7.5" customHeight="1" thickTop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2"/>
    </row>
    <row r="27" spans="2:11" x14ac:dyDescent="0.25">
      <c r="B27" s="4" t="s">
        <v>22</v>
      </c>
      <c r="C27" s="5" t="s">
        <v>79</v>
      </c>
      <c r="D27" s="5">
        <v>60</v>
      </c>
      <c r="E27" s="5">
        <v>10.039999999999999</v>
      </c>
      <c r="F27" s="5">
        <v>9.48</v>
      </c>
      <c r="G27" s="5">
        <v>31.04</v>
      </c>
      <c r="H27" s="5">
        <v>250</v>
      </c>
      <c r="I27" s="6"/>
      <c r="J27" s="5"/>
      <c r="K27" s="5"/>
    </row>
    <row r="28" spans="2:11" x14ac:dyDescent="0.25">
      <c r="B28" s="5"/>
      <c r="C28" s="5" t="s">
        <v>80</v>
      </c>
      <c r="D28" s="5">
        <v>140</v>
      </c>
      <c r="E28" s="5">
        <v>1.6</v>
      </c>
      <c r="F28" s="5">
        <v>1.7</v>
      </c>
      <c r="G28" s="5">
        <v>4.9000000000000004</v>
      </c>
      <c r="H28" s="5">
        <v>26.5</v>
      </c>
      <c r="I28" s="6"/>
      <c r="J28" s="5" t="s">
        <v>83</v>
      </c>
      <c r="K28" s="5" t="s">
        <v>90</v>
      </c>
    </row>
    <row r="29" spans="2:11" x14ac:dyDescent="0.25">
      <c r="B29" s="5"/>
      <c r="C29" s="5" t="s">
        <v>53</v>
      </c>
      <c r="D29" s="5">
        <v>200</v>
      </c>
      <c r="E29" s="34">
        <v>2.85</v>
      </c>
      <c r="F29" s="17">
        <v>3.1</v>
      </c>
      <c r="G29" s="34">
        <v>14.36</v>
      </c>
      <c r="H29" s="34">
        <v>91</v>
      </c>
      <c r="I29" s="6"/>
      <c r="J29" s="5" t="s">
        <v>55</v>
      </c>
      <c r="K29" s="5" t="s">
        <v>91</v>
      </c>
    </row>
    <row r="30" spans="2:11" ht="15.75" thickBot="1" x14ac:dyDescent="0.3">
      <c r="B30" s="4"/>
      <c r="C30" s="5" t="s">
        <v>40</v>
      </c>
      <c r="D30" s="5">
        <v>30</v>
      </c>
      <c r="E30" s="5">
        <v>2.37</v>
      </c>
      <c r="F30" s="5">
        <v>0.3</v>
      </c>
      <c r="G30" s="5">
        <v>14.49</v>
      </c>
      <c r="H30" s="5">
        <v>71</v>
      </c>
      <c r="I30" s="6"/>
      <c r="J30" s="5" t="s">
        <v>18</v>
      </c>
      <c r="K30" s="5"/>
    </row>
    <row r="31" spans="2:11" ht="16.5" thickTop="1" thickBot="1" x14ac:dyDescent="0.3">
      <c r="B31" s="15"/>
      <c r="C31" s="11" t="s">
        <v>12</v>
      </c>
      <c r="D31" s="12">
        <f>SUM(D27:D30)</f>
        <v>430</v>
      </c>
      <c r="E31" s="12">
        <f>SUM(E27:E29)</f>
        <v>14.489999999999998</v>
      </c>
      <c r="F31" s="12">
        <f>SUM(F27:F29)</f>
        <v>14.28</v>
      </c>
      <c r="G31" s="12">
        <f>SUM(G27:G29)</f>
        <v>50.3</v>
      </c>
      <c r="H31" s="12">
        <f>SUM(H27:H29)</f>
        <v>367.5</v>
      </c>
      <c r="I31" s="12">
        <f>SUM(I27:I29)</f>
        <v>0</v>
      </c>
      <c r="J31" s="12"/>
      <c r="K31" s="14"/>
    </row>
    <row r="32" spans="2:11" ht="16.5" thickTop="1" thickBot="1" x14ac:dyDescent="0.3">
      <c r="B32" s="15"/>
      <c r="C32" s="16" t="s">
        <v>23</v>
      </c>
      <c r="D32" s="12">
        <f t="shared" ref="D32:I32" si="5">D9+D11+D21+D25+D31</f>
        <v>1957</v>
      </c>
      <c r="E32" s="18">
        <f t="shared" si="5"/>
        <v>85.20999999999998</v>
      </c>
      <c r="F32" s="18">
        <f t="shared" si="5"/>
        <v>64.03</v>
      </c>
      <c r="G32" s="18">
        <f t="shared" si="5"/>
        <v>296.91000000000003</v>
      </c>
      <c r="H32" s="18">
        <f t="shared" si="5"/>
        <v>2013.89</v>
      </c>
      <c r="I32" s="12">
        <f t="shared" si="5"/>
        <v>50</v>
      </c>
      <c r="J32" s="12"/>
      <c r="K32" s="14"/>
    </row>
    <row r="33" spans="9:9" ht="15.75" thickTop="1" x14ac:dyDescent="0.25">
      <c r="I33" s="1"/>
    </row>
  </sheetData>
  <mergeCells count="11">
    <mergeCell ref="B1:D1"/>
    <mergeCell ref="B2:D2"/>
    <mergeCell ref="B3:B4"/>
    <mergeCell ref="C3:C4"/>
    <mergeCell ref="D3:D4"/>
    <mergeCell ref="H3:H4"/>
    <mergeCell ref="B10:K10"/>
    <mergeCell ref="B13:K13"/>
    <mergeCell ref="B22:K22"/>
    <mergeCell ref="B26:K26"/>
    <mergeCell ref="E3:G3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5"/>
  <sheetViews>
    <sheetView zoomScale="150" zoomScaleNormal="150" workbookViewId="0">
      <selection activeCell="E23" sqref="E23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56" t="s">
        <v>63</v>
      </c>
      <c r="C1" s="57"/>
      <c r="D1" s="57"/>
    </row>
    <row r="2" spans="2:4" ht="11.1" customHeight="1" x14ac:dyDescent="0.25">
      <c r="B2" s="24"/>
      <c r="C2" s="25" t="s">
        <v>25</v>
      </c>
      <c r="D2" s="26" t="s">
        <v>26</v>
      </c>
    </row>
    <row r="3" spans="2:4" ht="11.1" customHeight="1" x14ac:dyDescent="0.25">
      <c r="B3" s="27" t="s">
        <v>27</v>
      </c>
      <c r="C3" s="24"/>
      <c r="D3" s="24"/>
    </row>
    <row r="4" spans="2:4" ht="11.1" customHeight="1" x14ac:dyDescent="0.25">
      <c r="B4" s="40" t="s">
        <v>60</v>
      </c>
      <c r="C4" s="40">
        <v>150</v>
      </c>
      <c r="D4" s="40">
        <v>200</v>
      </c>
    </row>
    <row r="5" spans="2:4" ht="11.1" customHeight="1" x14ac:dyDescent="0.25">
      <c r="B5" s="19" t="s">
        <v>61</v>
      </c>
      <c r="C5" s="41">
        <v>23</v>
      </c>
      <c r="D5" s="41">
        <v>31</v>
      </c>
    </row>
    <row r="6" spans="2:4" ht="11.1" customHeight="1" x14ac:dyDescent="0.25">
      <c r="B6" s="19" t="s">
        <v>28</v>
      </c>
      <c r="C6" s="41">
        <v>70</v>
      </c>
      <c r="D6" s="41">
        <v>90</v>
      </c>
    </row>
    <row r="7" spans="2:4" ht="11.1" customHeight="1" x14ac:dyDescent="0.25">
      <c r="B7" s="19" t="s">
        <v>29</v>
      </c>
      <c r="C7" s="41">
        <v>4</v>
      </c>
      <c r="D7" s="41">
        <v>5</v>
      </c>
    </row>
    <row r="8" spans="2:4" ht="11.1" customHeight="1" x14ac:dyDescent="0.25">
      <c r="B8" s="19" t="s">
        <v>11</v>
      </c>
      <c r="C8" s="41">
        <v>4</v>
      </c>
      <c r="D8" s="41">
        <v>5</v>
      </c>
    </row>
    <row r="9" spans="2:4" ht="11.1" customHeight="1" x14ac:dyDescent="0.25">
      <c r="B9" s="19" t="s">
        <v>30</v>
      </c>
      <c r="C9" s="41">
        <v>65</v>
      </c>
      <c r="D9" s="41">
        <v>86</v>
      </c>
    </row>
    <row r="10" spans="2:4" ht="11.1" customHeight="1" x14ac:dyDescent="0.25">
      <c r="B10" s="28" t="s">
        <v>51</v>
      </c>
      <c r="C10" s="27">
        <v>180</v>
      </c>
      <c r="D10" s="27">
        <v>200</v>
      </c>
    </row>
    <row r="11" spans="2:4" ht="11.1" customHeight="1" x14ac:dyDescent="0.25">
      <c r="B11" s="19" t="s">
        <v>42</v>
      </c>
      <c r="C11" s="37">
        <v>0.2</v>
      </c>
      <c r="D11" s="37">
        <v>0.3</v>
      </c>
    </row>
    <row r="12" spans="2:4" ht="11.1" customHeight="1" x14ac:dyDescent="0.25">
      <c r="B12" s="19" t="s">
        <v>29</v>
      </c>
      <c r="C12" s="37">
        <v>6</v>
      </c>
      <c r="D12" s="37">
        <v>8</v>
      </c>
    </row>
    <row r="13" spans="2:4" ht="11.1" customHeight="1" x14ac:dyDescent="0.25">
      <c r="B13" s="19" t="s">
        <v>52</v>
      </c>
      <c r="C13" s="37">
        <v>4</v>
      </c>
      <c r="D13" s="37">
        <v>8</v>
      </c>
    </row>
    <row r="14" spans="2:4" ht="11.1" customHeight="1" x14ac:dyDescent="0.25">
      <c r="B14" s="28" t="s">
        <v>48</v>
      </c>
      <c r="C14" s="27">
        <v>25</v>
      </c>
      <c r="D14" s="27">
        <v>37</v>
      </c>
    </row>
    <row r="15" spans="2:4" ht="11.1" customHeight="1" x14ac:dyDescent="0.25">
      <c r="B15" s="19" t="s">
        <v>31</v>
      </c>
      <c r="C15" s="20">
        <v>20</v>
      </c>
      <c r="D15" s="20">
        <v>30</v>
      </c>
    </row>
    <row r="16" spans="2:4" ht="11.1" customHeight="1" x14ac:dyDescent="0.25">
      <c r="B16" s="19" t="s">
        <v>11</v>
      </c>
      <c r="C16" s="20">
        <v>5</v>
      </c>
      <c r="D16" s="20">
        <v>7</v>
      </c>
    </row>
    <row r="17" spans="2:4" ht="11.1" customHeight="1" x14ac:dyDescent="0.25">
      <c r="B17" s="28" t="s">
        <v>32</v>
      </c>
      <c r="C17" s="20"/>
      <c r="D17" s="20"/>
    </row>
    <row r="18" spans="2:4" ht="11.1" customHeight="1" x14ac:dyDescent="0.25">
      <c r="B18" s="28" t="s">
        <v>59</v>
      </c>
      <c r="C18" s="27">
        <v>150</v>
      </c>
      <c r="D18" s="27">
        <v>150</v>
      </c>
    </row>
    <row r="19" spans="2:4" ht="11.1" customHeight="1" x14ac:dyDescent="0.25">
      <c r="B19" s="28" t="s">
        <v>33</v>
      </c>
      <c r="C19" s="20"/>
      <c r="D19" s="20"/>
    </row>
    <row r="20" spans="2:4" ht="11.1" customHeight="1" x14ac:dyDescent="0.25">
      <c r="B20" s="27" t="s">
        <v>65</v>
      </c>
      <c r="C20" s="27">
        <v>40</v>
      </c>
      <c r="D20" s="27">
        <v>60</v>
      </c>
    </row>
    <row r="21" spans="2:4" ht="11.1" customHeight="1" x14ac:dyDescent="0.25">
      <c r="B21" s="19" t="s">
        <v>70</v>
      </c>
      <c r="C21" s="39">
        <f t="shared" ref="C21" si="0">D21/60*40</f>
        <v>48</v>
      </c>
      <c r="D21" s="20">
        <v>72</v>
      </c>
    </row>
    <row r="22" spans="2:4" ht="11.1" customHeight="1" x14ac:dyDescent="0.25">
      <c r="B22" s="19" t="s">
        <v>34</v>
      </c>
      <c r="C22" s="39">
        <f t="shared" ref="C22" si="1">D22/60*40</f>
        <v>2.4000000000000004</v>
      </c>
      <c r="D22" s="44">
        <v>3.6</v>
      </c>
    </row>
    <row r="23" spans="2:4" ht="11.1" customHeight="1" x14ac:dyDescent="0.25">
      <c r="B23" s="27" t="s">
        <v>58</v>
      </c>
      <c r="C23" s="27">
        <v>160</v>
      </c>
      <c r="D23" s="27">
        <v>200</v>
      </c>
    </row>
    <row r="24" spans="2:4" ht="11.1" customHeight="1" x14ac:dyDescent="0.25">
      <c r="B24" s="19" t="s">
        <v>54</v>
      </c>
      <c r="C24" s="31">
        <f>D24/200*160</f>
        <v>12.96</v>
      </c>
      <c r="D24" s="31">
        <v>16.2</v>
      </c>
    </row>
    <row r="25" spans="2:4" ht="11.1" customHeight="1" x14ac:dyDescent="0.25">
      <c r="B25" s="19" t="s">
        <v>35</v>
      </c>
      <c r="C25" s="30">
        <f>D25/200*160</f>
        <v>42.72</v>
      </c>
      <c r="D25" s="31">
        <v>53.4</v>
      </c>
    </row>
    <row r="26" spans="2:4" ht="11.1" customHeight="1" x14ac:dyDescent="0.25">
      <c r="B26" s="19" t="s">
        <v>36</v>
      </c>
      <c r="C26" s="31">
        <f t="shared" ref="C26:C29" si="2">D26/200*160</f>
        <v>10.24</v>
      </c>
      <c r="D26" s="31">
        <v>12.8</v>
      </c>
    </row>
    <row r="27" spans="2:4" ht="11.1" customHeight="1" x14ac:dyDescent="0.25">
      <c r="B27" s="19" t="s">
        <v>37</v>
      </c>
      <c r="C27" s="31">
        <f t="shared" si="2"/>
        <v>7.68</v>
      </c>
      <c r="D27" s="31">
        <v>9.6</v>
      </c>
    </row>
    <row r="28" spans="2:4" ht="11.1" customHeight="1" x14ac:dyDescent="0.25">
      <c r="B28" s="19" t="s">
        <v>34</v>
      </c>
      <c r="C28" s="31">
        <f t="shared" si="2"/>
        <v>3.2</v>
      </c>
      <c r="D28" s="31">
        <v>4</v>
      </c>
    </row>
    <row r="29" spans="2:4" ht="11.1" customHeight="1" x14ac:dyDescent="0.25">
      <c r="B29" s="19" t="s">
        <v>41</v>
      </c>
      <c r="C29" s="31">
        <f t="shared" si="2"/>
        <v>25.6</v>
      </c>
      <c r="D29" s="31">
        <v>32</v>
      </c>
    </row>
    <row r="30" spans="2:4" ht="11.1" customHeight="1" x14ac:dyDescent="0.25">
      <c r="B30" s="27" t="s">
        <v>71</v>
      </c>
      <c r="C30" s="27">
        <v>60</v>
      </c>
      <c r="D30" s="27">
        <v>80</v>
      </c>
    </row>
    <row r="31" spans="2:4" ht="11.1" customHeight="1" x14ac:dyDescent="0.25">
      <c r="B31" s="19" t="s">
        <v>72</v>
      </c>
      <c r="C31" s="31">
        <f>D31/80*60</f>
        <v>52.5</v>
      </c>
      <c r="D31" s="44">
        <v>70</v>
      </c>
    </row>
    <row r="32" spans="2:4" ht="11.1" customHeight="1" x14ac:dyDescent="0.25">
      <c r="B32" s="19" t="s">
        <v>31</v>
      </c>
      <c r="C32" s="31">
        <f t="shared" ref="C32:C36" si="3">D32/80*60</f>
        <v>10.5</v>
      </c>
      <c r="D32" s="44">
        <v>14</v>
      </c>
    </row>
    <row r="33" spans="2:4" ht="11.1" customHeight="1" x14ac:dyDescent="0.25">
      <c r="B33" s="19" t="s">
        <v>28</v>
      </c>
      <c r="C33" s="31">
        <f t="shared" si="3"/>
        <v>14.25</v>
      </c>
      <c r="D33" s="44">
        <v>19</v>
      </c>
    </row>
    <row r="34" spans="2:4" ht="11.1" customHeight="1" x14ac:dyDescent="0.25">
      <c r="B34" s="19" t="s">
        <v>73</v>
      </c>
      <c r="C34" s="31">
        <f t="shared" si="3"/>
        <v>6</v>
      </c>
      <c r="D34" s="44">
        <v>8</v>
      </c>
    </row>
    <row r="35" spans="2:4" ht="11.1" customHeight="1" x14ac:dyDescent="0.25">
      <c r="B35" s="19" t="s">
        <v>34</v>
      </c>
      <c r="C35" s="31">
        <f t="shared" si="3"/>
        <v>3</v>
      </c>
      <c r="D35" s="44">
        <v>4</v>
      </c>
    </row>
    <row r="36" spans="2:4" ht="11.1" customHeight="1" x14ac:dyDescent="0.25">
      <c r="B36" s="19" t="s">
        <v>37</v>
      </c>
      <c r="C36" s="31">
        <f t="shared" si="3"/>
        <v>6</v>
      </c>
      <c r="D36" s="44">
        <v>8</v>
      </c>
    </row>
    <row r="37" spans="2:4" ht="11.1" customHeight="1" x14ac:dyDescent="0.25">
      <c r="B37" s="19" t="s">
        <v>76</v>
      </c>
      <c r="C37" s="31">
        <f t="shared" ref="C37" si="4">D37/120*100</f>
        <v>0.83333333333333337</v>
      </c>
      <c r="D37" s="21">
        <v>1</v>
      </c>
    </row>
    <row r="38" spans="2:4" ht="11.1" customHeight="1" x14ac:dyDescent="0.25">
      <c r="B38" s="42" t="s">
        <v>66</v>
      </c>
      <c r="C38" s="42">
        <v>100</v>
      </c>
      <c r="D38" s="42">
        <v>120</v>
      </c>
    </row>
    <row r="39" spans="2:4" ht="11.1" customHeight="1" x14ac:dyDescent="0.25">
      <c r="B39" s="19" t="s">
        <v>74</v>
      </c>
      <c r="C39" s="31">
        <f>D39/120*100</f>
        <v>143.33333333333334</v>
      </c>
      <c r="D39" s="21">
        <v>172</v>
      </c>
    </row>
    <row r="40" spans="2:4" ht="11.1" customHeight="1" x14ac:dyDescent="0.25">
      <c r="B40" s="19" t="s">
        <v>34</v>
      </c>
      <c r="C40" s="31">
        <f t="shared" ref="C40:C42" si="5">D40/120*100</f>
        <v>3.3333333333333335</v>
      </c>
      <c r="D40" s="21">
        <v>4</v>
      </c>
    </row>
    <row r="41" spans="2:4" ht="11.1" customHeight="1" x14ac:dyDescent="0.25">
      <c r="B41" s="19" t="s">
        <v>36</v>
      </c>
      <c r="C41" s="31">
        <f t="shared" si="5"/>
        <v>2.5</v>
      </c>
      <c r="D41" s="21">
        <v>3</v>
      </c>
    </row>
    <row r="42" spans="2:4" ht="11.1" customHeight="1" x14ac:dyDescent="0.25">
      <c r="B42" s="19" t="s">
        <v>37</v>
      </c>
      <c r="C42" s="31">
        <f t="shared" si="5"/>
        <v>5</v>
      </c>
      <c r="D42" s="21">
        <v>6</v>
      </c>
    </row>
    <row r="43" spans="2:4" ht="11.1" customHeight="1" x14ac:dyDescent="0.25">
      <c r="B43" s="19" t="s">
        <v>75</v>
      </c>
      <c r="C43" s="31">
        <v>0</v>
      </c>
      <c r="D43" s="21">
        <v>3</v>
      </c>
    </row>
    <row r="44" spans="2:4" ht="11.1" customHeight="1" x14ac:dyDescent="0.25">
      <c r="B44" s="27" t="s">
        <v>49</v>
      </c>
      <c r="C44" s="27">
        <v>150</v>
      </c>
      <c r="D44" s="27">
        <v>200</v>
      </c>
    </row>
    <row r="45" spans="2:4" ht="11.1" customHeight="1" x14ac:dyDescent="0.25">
      <c r="B45" s="19" t="s">
        <v>50</v>
      </c>
      <c r="C45" s="20">
        <v>15</v>
      </c>
      <c r="D45" s="20">
        <v>20</v>
      </c>
    </row>
    <row r="46" spans="2:4" ht="11.1" customHeight="1" x14ac:dyDescent="0.25">
      <c r="B46" s="19" t="s">
        <v>29</v>
      </c>
      <c r="C46" s="33">
        <v>6</v>
      </c>
      <c r="D46" s="33">
        <v>8</v>
      </c>
    </row>
    <row r="47" spans="2:4" ht="11.1" customHeight="1" x14ac:dyDescent="0.25">
      <c r="B47" s="27" t="s">
        <v>20</v>
      </c>
      <c r="C47" s="27">
        <v>40</v>
      </c>
      <c r="D47" s="27">
        <v>50</v>
      </c>
    </row>
    <row r="48" spans="2:4" ht="11.1" customHeight="1" x14ac:dyDescent="0.25">
      <c r="B48" s="27" t="s">
        <v>10</v>
      </c>
      <c r="C48" s="27">
        <v>20</v>
      </c>
      <c r="D48" s="27">
        <v>20</v>
      </c>
    </row>
    <row r="49" spans="2:4" ht="11.1" customHeight="1" x14ac:dyDescent="0.25">
      <c r="B49" s="28" t="s">
        <v>38</v>
      </c>
      <c r="C49" s="20"/>
      <c r="D49" s="20"/>
    </row>
    <row r="50" spans="2:4" ht="11.1" customHeight="1" x14ac:dyDescent="0.25">
      <c r="B50" s="28" t="s">
        <v>45</v>
      </c>
      <c r="C50" s="20">
        <v>150</v>
      </c>
      <c r="D50" s="20">
        <v>200</v>
      </c>
    </row>
    <row r="51" spans="2:4" ht="11.1" customHeight="1" x14ac:dyDescent="0.25">
      <c r="B51" s="27" t="s">
        <v>67</v>
      </c>
      <c r="C51" s="20">
        <v>30</v>
      </c>
      <c r="D51" s="20">
        <v>30</v>
      </c>
    </row>
    <row r="52" spans="2:4" ht="11.1" customHeight="1" x14ac:dyDescent="0.25">
      <c r="B52" s="22" t="s">
        <v>67</v>
      </c>
      <c r="C52" s="31">
        <v>20</v>
      </c>
      <c r="D52" s="31">
        <v>30</v>
      </c>
    </row>
    <row r="53" spans="2:4" ht="11.1" customHeight="1" x14ac:dyDescent="0.25">
      <c r="B53" s="27" t="s">
        <v>39</v>
      </c>
      <c r="C53" s="20"/>
      <c r="D53" s="20"/>
    </row>
    <row r="54" spans="2:4" ht="11.1" customHeight="1" x14ac:dyDescent="0.25">
      <c r="B54" s="43" t="s">
        <v>77</v>
      </c>
      <c r="C54" s="43">
        <v>40</v>
      </c>
      <c r="D54" s="43">
        <v>60</v>
      </c>
    </row>
    <row r="55" spans="2:4" ht="11.1" customHeight="1" x14ac:dyDescent="0.25">
      <c r="B55" s="22" t="s">
        <v>78</v>
      </c>
      <c r="C55" s="31">
        <f>D55/60*40</f>
        <v>58.666666666666664</v>
      </c>
      <c r="D55" s="44">
        <v>88</v>
      </c>
    </row>
    <row r="56" spans="2:4" ht="11.1" customHeight="1" x14ac:dyDescent="0.25">
      <c r="B56" s="22" t="s">
        <v>37</v>
      </c>
      <c r="C56" s="31">
        <f>D56/60*40</f>
        <v>13.333333333333332</v>
      </c>
      <c r="D56" s="44">
        <v>20</v>
      </c>
    </row>
    <row r="57" spans="2:4" ht="11.1" customHeight="1" x14ac:dyDescent="0.25">
      <c r="B57" s="22" t="s">
        <v>34</v>
      </c>
      <c r="C57" s="31">
        <f>D57/60*40</f>
        <v>2</v>
      </c>
      <c r="D57" s="47">
        <v>3</v>
      </c>
    </row>
    <row r="58" spans="2:4" ht="11.1" customHeight="1" x14ac:dyDescent="0.25">
      <c r="B58" s="45" t="s">
        <v>68</v>
      </c>
      <c r="C58" s="45">
        <v>110</v>
      </c>
      <c r="D58" s="45">
        <v>140</v>
      </c>
    </row>
    <row r="59" spans="2:4" ht="11.1" customHeight="1" x14ac:dyDescent="0.25">
      <c r="B59" s="19" t="s">
        <v>35</v>
      </c>
      <c r="C59" s="21">
        <f>D59/140*110</f>
        <v>141.42857142857144</v>
      </c>
      <c r="D59" s="46">
        <v>180</v>
      </c>
    </row>
    <row r="60" spans="2:4" ht="11.1" customHeight="1" x14ac:dyDescent="0.25">
      <c r="B60" s="19" t="s">
        <v>11</v>
      </c>
      <c r="C60" s="21">
        <f>D60/140*110</f>
        <v>3.1428571428571428</v>
      </c>
      <c r="D60" s="46">
        <v>4</v>
      </c>
    </row>
    <row r="61" spans="2:4" ht="11.1" customHeight="1" x14ac:dyDescent="0.25">
      <c r="B61" s="32" t="s">
        <v>53</v>
      </c>
      <c r="C61" s="32">
        <v>180</v>
      </c>
      <c r="D61" s="32">
        <v>200</v>
      </c>
    </row>
    <row r="62" spans="2:4" ht="11.1" customHeight="1" x14ac:dyDescent="0.25">
      <c r="B62" s="19" t="s">
        <v>53</v>
      </c>
      <c r="C62" s="23">
        <v>2</v>
      </c>
      <c r="D62" s="31">
        <v>3</v>
      </c>
    </row>
    <row r="63" spans="2:4" ht="11.1" customHeight="1" x14ac:dyDescent="0.25">
      <c r="B63" s="19" t="s">
        <v>29</v>
      </c>
      <c r="C63" s="23">
        <v>6</v>
      </c>
      <c r="D63" s="21">
        <v>8</v>
      </c>
    </row>
    <row r="64" spans="2:4" ht="11.1" customHeight="1" x14ac:dyDescent="0.25">
      <c r="B64" s="19" t="s">
        <v>28</v>
      </c>
      <c r="C64" s="29">
        <f>D64/200*180</f>
        <v>91.8</v>
      </c>
      <c r="D64" s="21">
        <v>102</v>
      </c>
    </row>
    <row r="65" spans="2:4" ht="11.1" customHeight="1" x14ac:dyDescent="0.25">
      <c r="B65" s="38" t="s">
        <v>10</v>
      </c>
      <c r="C65" s="38">
        <v>20</v>
      </c>
      <c r="D65" s="38">
        <v>30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(18)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2024-11-11T23:07:22Z</dcterms:modified>
</cp:coreProperties>
</file>