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Меню 1-3" sheetId="1" r:id="rId1"/>
    <sheet name="Меню 3-7" sheetId="2" r:id="rId2"/>
    <sheet name="МЕНЮ раскладка (14)" sheetId="5" r:id="rId3"/>
  </sheets>
  <calcPr calcId="162913"/>
</workbook>
</file>

<file path=xl/calcChain.xml><?xml version="1.0" encoding="utf-8"?>
<calcChain xmlns="http://schemas.openxmlformats.org/spreadsheetml/2006/main">
  <c r="C31" i="5" l="1"/>
  <c r="C63" i="5" l="1"/>
  <c r="C64" i="5"/>
  <c r="C65" i="5"/>
  <c r="C66" i="5"/>
  <c r="C67" i="5"/>
  <c r="C62" i="5"/>
  <c r="C56" i="5" l="1"/>
  <c r="C57" i="5"/>
  <c r="C58" i="5"/>
  <c r="C55" i="5"/>
  <c r="C42" i="5"/>
  <c r="C43" i="5"/>
  <c r="C41" i="5"/>
  <c r="C34" i="5" l="1"/>
  <c r="C35" i="5"/>
  <c r="C36" i="5"/>
  <c r="C37" i="5"/>
  <c r="C38" i="5"/>
  <c r="C39" i="5"/>
  <c r="C33" i="5"/>
  <c r="H28" i="1"/>
  <c r="G28" i="1"/>
  <c r="F28" i="1"/>
  <c r="E28" i="1"/>
  <c r="C25" i="5" l="1"/>
  <c r="C26" i="5"/>
  <c r="C27" i="5"/>
  <c r="C24" i="5"/>
  <c r="C29" i="5"/>
  <c r="C30" i="5"/>
  <c r="C23" i="5"/>
  <c r="C8" i="5" l="1"/>
  <c r="C7" i="5"/>
  <c r="C6" i="5"/>
  <c r="C5" i="5"/>
  <c r="F11" i="1" l="1"/>
  <c r="G11" i="1"/>
  <c r="H11" i="1"/>
  <c r="E11" i="1"/>
  <c r="F8" i="1" l="1"/>
  <c r="G8" i="1"/>
  <c r="H8" i="1"/>
  <c r="E8" i="1"/>
  <c r="F29" i="1" l="1"/>
  <c r="G29" i="1"/>
  <c r="H29" i="1"/>
  <c r="E29" i="1"/>
  <c r="F27" i="1"/>
  <c r="G27" i="1"/>
  <c r="H27" i="1"/>
  <c r="E27" i="1"/>
  <c r="F24" i="1"/>
  <c r="G24" i="1"/>
  <c r="H24" i="1"/>
  <c r="E24" i="1"/>
  <c r="F23" i="1"/>
  <c r="G23" i="1"/>
  <c r="H23" i="1"/>
  <c r="E23" i="1"/>
  <c r="F17" i="1"/>
  <c r="G17" i="1"/>
  <c r="H17" i="1"/>
  <c r="E17" i="1"/>
  <c r="F16" i="1"/>
  <c r="G16" i="1"/>
  <c r="H16" i="1"/>
  <c r="E16" i="1"/>
  <c r="H6" i="1" l="1"/>
  <c r="F6" i="1"/>
  <c r="G6" i="1"/>
  <c r="E6" i="1"/>
  <c r="E31" i="1" l="1"/>
  <c r="F18" i="1"/>
  <c r="G18" i="1"/>
  <c r="H18" i="1"/>
  <c r="E18" i="1"/>
  <c r="F15" i="1"/>
  <c r="G15" i="1"/>
  <c r="H15" i="1"/>
  <c r="E15" i="1"/>
  <c r="F14" i="1"/>
  <c r="F21" i="1" s="1"/>
  <c r="G14" i="1"/>
  <c r="H14" i="1"/>
  <c r="E14" i="1"/>
  <c r="F5" i="1"/>
  <c r="F9" i="1" s="1"/>
  <c r="G5" i="1"/>
  <c r="G9" i="1" s="1"/>
  <c r="H5" i="1"/>
  <c r="E5" i="1"/>
  <c r="E9" i="1" s="1"/>
  <c r="I31" i="2"/>
  <c r="H31" i="2"/>
  <c r="G31" i="2"/>
  <c r="F31" i="2"/>
  <c r="E31" i="2"/>
  <c r="I25" i="2"/>
  <c r="H25" i="2"/>
  <c r="G25" i="2"/>
  <c r="F25" i="2"/>
  <c r="E25" i="2"/>
  <c r="D25" i="2"/>
  <c r="I21" i="2"/>
  <c r="H21" i="2"/>
  <c r="G21" i="2"/>
  <c r="F21" i="2"/>
  <c r="E21" i="2"/>
  <c r="D21" i="2"/>
  <c r="H12" i="2"/>
  <c r="G12" i="2"/>
  <c r="F12" i="2"/>
  <c r="E12" i="2"/>
  <c r="D12" i="2"/>
  <c r="I9" i="2"/>
  <c r="H9" i="2"/>
  <c r="G9" i="2"/>
  <c r="F9" i="2"/>
  <c r="E9" i="2"/>
  <c r="D9" i="2"/>
  <c r="E12" i="1"/>
  <c r="F12" i="1"/>
  <c r="G12" i="1"/>
  <c r="H12" i="1"/>
  <c r="D12" i="1"/>
  <c r="F31" i="1"/>
  <c r="H31" i="1"/>
  <c r="I31" i="1"/>
  <c r="E25" i="1"/>
  <c r="F25" i="1"/>
  <c r="G25" i="1"/>
  <c r="H25" i="1"/>
  <c r="I25" i="1"/>
  <c r="D25" i="1"/>
  <c r="I21" i="1"/>
  <c r="D21" i="1"/>
  <c r="H9" i="1"/>
  <c r="I9" i="1"/>
  <c r="I12" i="1" s="1"/>
  <c r="D9" i="1"/>
  <c r="I32" i="2" l="1"/>
  <c r="H21" i="1"/>
  <c r="H32" i="1" s="1"/>
  <c r="G21" i="1"/>
  <c r="I32" i="1"/>
  <c r="G31" i="1"/>
  <c r="E32" i="2"/>
  <c r="E21" i="1"/>
  <c r="E32" i="1" s="1"/>
  <c r="G32" i="2"/>
  <c r="H32" i="2"/>
  <c r="F32" i="1"/>
  <c r="D32" i="1"/>
  <c r="F32" i="2"/>
  <c r="D32" i="2"/>
  <c r="I12" i="2"/>
  <c r="G32" i="1" l="1"/>
</calcChain>
</file>

<file path=xl/sharedStrings.xml><?xml version="1.0" encoding="utf-8"?>
<sst xmlns="http://schemas.openxmlformats.org/spreadsheetml/2006/main" count="204" uniqueCount="99">
  <si>
    <t>Прием пищи</t>
  </si>
  <si>
    <t>Наименование блюда</t>
  </si>
  <si>
    <t>Выход блюда</t>
  </si>
  <si>
    <t>Пищевые вещества (г)</t>
  </si>
  <si>
    <t>Витамины, мг</t>
  </si>
  <si>
    <t>№ рецептуры</t>
  </si>
  <si>
    <t>№ ТК</t>
  </si>
  <si>
    <t>Возрастная категория: от 3 до 7 лет</t>
  </si>
  <si>
    <t>Завтрак</t>
  </si>
  <si>
    <t>2 завтрак</t>
  </si>
  <si>
    <t>Хлеб из муки пшеничной первого сорта</t>
  </si>
  <si>
    <t>Масло сливочное</t>
  </si>
  <si>
    <t>ИТОГО:</t>
  </si>
  <si>
    <t>Б</t>
  </si>
  <si>
    <t>Ж</t>
  </si>
  <si>
    <t>У</t>
  </si>
  <si>
    <t>Энергетическая ценность (ккал)</t>
  </si>
  <si>
    <t>С</t>
  </si>
  <si>
    <t>№ 199 т2</t>
  </si>
  <si>
    <t>№ 413</t>
  </si>
  <si>
    <t>№ 1</t>
  </si>
  <si>
    <t>Обед</t>
  </si>
  <si>
    <t>Хлеб ржаной</t>
  </si>
  <si>
    <t>№ 10</t>
  </si>
  <si>
    <t>№ 394</t>
  </si>
  <si>
    <t>Полдник</t>
  </si>
  <si>
    <t>Ужин</t>
  </si>
  <si>
    <t>Чай с сахаром</t>
  </si>
  <si>
    <t>№ 474</t>
  </si>
  <si>
    <t xml:space="preserve">ИТОГО ЗА ДЕНЬ: </t>
  </si>
  <si>
    <t>№ 441</t>
  </si>
  <si>
    <t>Возрастная категория: от 1 до 3 лет</t>
  </si>
  <si>
    <t>Ясли (брутто)</t>
  </si>
  <si>
    <t>Сад (брутто)</t>
  </si>
  <si>
    <t>ЗАВТРАК</t>
  </si>
  <si>
    <t>Молоко</t>
  </si>
  <si>
    <t>Сахар</t>
  </si>
  <si>
    <t>Вода</t>
  </si>
  <si>
    <t>Бутерброд с маслом</t>
  </si>
  <si>
    <t>Хлеб пшеничный (батон)</t>
  </si>
  <si>
    <t>Чай</t>
  </si>
  <si>
    <t>2 ЗАВТРАК</t>
  </si>
  <si>
    <t>ОБЕД</t>
  </si>
  <si>
    <t>Масло растительное</t>
  </si>
  <si>
    <t>Картофель</t>
  </si>
  <si>
    <t>Морковь</t>
  </si>
  <si>
    <t>Лук репчатый</t>
  </si>
  <si>
    <t>ПОЛДНИК</t>
  </si>
  <si>
    <t>УЖИН</t>
  </si>
  <si>
    <t>Сухари</t>
  </si>
  <si>
    <t>Мука пшеничная</t>
  </si>
  <si>
    <t>Кофейный напиток с молоком</t>
  </si>
  <si>
    <t>№ 414</t>
  </si>
  <si>
    <t>№ 411</t>
  </si>
  <si>
    <t>Кисель</t>
  </si>
  <si>
    <t>Компот из сушеных фруктов</t>
  </si>
  <si>
    <t>Сухофрукты</t>
  </si>
  <si>
    <t>Фрукты свежие</t>
  </si>
  <si>
    <t>Каша манная жидкая с сахаром и маслом</t>
  </si>
  <si>
    <t>Крупа манная</t>
  </si>
  <si>
    <t>Кашая манная жидкая с сахаром и маслом</t>
  </si>
  <si>
    <t>МЕНЮ-раскладка день 14 (четырнадцатый)</t>
  </si>
  <si>
    <t>День 14 (четырнадцатый)</t>
  </si>
  <si>
    <t>Огурец консервированный без уксуса</t>
  </si>
  <si>
    <t>Борщ с фасолью и картофелем</t>
  </si>
  <si>
    <t>Рулет из рыбы</t>
  </si>
  <si>
    <t>Картофельное пюре</t>
  </si>
  <si>
    <t>Кекс столичный</t>
  </si>
  <si>
    <t>Тефтели мясные</t>
  </si>
  <si>
    <t>№ 69</t>
  </si>
  <si>
    <t>Свекла</t>
  </si>
  <si>
    <t>Фасоль</t>
  </si>
  <si>
    <t>Томат паста</t>
  </si>
  <si>
    <t>Мясо (говядина)</t>
  </si>
  <si>
    <t>(или цыплят бройлеров)</t>
  </si>
  <si>
    <t>Филе рыбы</t>
  </si>
  <si>
    <t>Меланж</t>
  </si>
  <si>
    <t>Картофель свежий</t>
  </si>
  <si>
    <t xml:space="preserve">Мука пшеничная </t>
  </si>
  <si>
    <t>Изюм</t>
  </si>
  <si>
    <t xml:space="preserve">Говядина </t>
  </si>
  <si>
    <t>Цветная капуста</t>
  </si>
  <si>
    <t>№ 303</t>
  </si>
  <si>
    <t>№ 282</t>
  </si>
  <si>
    <t>№ 339</t>
  </si>
  <si>
    <t>Овощи отварные с маслом</t>
  </si>
  <si>
    <t>№ 338</t>
  </si>
  <si>
    <t>Крахмал</t>
  </si>
  <si>
    <t>Ягоды замороженные (фрукты)</t>
  </si>
  <si>
    <t>№ 04</t>
  </si>
  <si>
    <t>№ 13</t>
  </si>
  <si>
    <t>№ 35</t>
  </si>
  <si>
    <t>№ 65</t>
  </si>
  <si>
    <t>№ 50</t>
  </si>
  <si>
    <t>№ 17</t>
  </si>
  <si>
    <t>№ 16</t>
  </si>
  <si>
    <t>№ 80</t>
  </si>
  <si>
    <t>№ 57</t>
  </si>
  <si>
    <t>№ 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</si>
</sst>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 applyAlignment="1">
      <alignment horizontal="right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0" fillId="0" borderId="1" xfId="0" applyBorder="1"/>
    <xf numFmtId="0" fontId="0" fillId="0" borderId="1" xfId="0" applyBorder="1" applyAlignment="1">
      <alignment horizontal="right"/>
    </xf>
    <xf numFmtId="0" fontId="1" fillId="0" borderId="2" xfId="0" applyFont="1" applyBorder="1"/>
    <xf numFmtId="0" fontId="0" fillId="0" borderId="2" xfId="0" applyBorder="1"/>
    <xf numFmtId="0" fontId="0" fillId="0" borderId="2" xfId="0" applyBorder="1" applyAlignment="1">
      <alignment horizontal="right"/>
    </xf>
    <xf numFmtId="0" fontId="1" fillId="0" borderId="6" xfId="0" applyFont="1" applyBorder="1"/>
    <xf numFmtId="0" fontId="1" fillId="0" borderId="7" xfId="0" applyFont="1" applyBorder="1" applyAlignment="1">
      <alignment horizontal="right"/>
    </xf>
    <xf numFmtId="0" fontId="1" fillId="0" borderId="7" xfId="0" applyFont="1" applyBorder="1"/>
    <xf numFmtId="0" fontId="0" fillId="0" borderId="7" xfId="0" applyBorder="1"/>
    <xf numFmtId="0" fontId="0" fillId="0" borderId="8" xfId="0" applyBorder="1"/>
    <xf numFmtId="0" fontId="0" fillId="0" borderId="6" xfId="0" applyBorder="1"/>
    <xf numFmtId="0" fontId="1" fillId="0" borderId="7" xfId="0" applyFont="1" applyBorder="1" applyAlignment="1">
      <alignment horizontal="center"/>
    </xf>
    <xf numFmtId="2" fontId="0" fillId="0" borderId="1" xfId="0" applyNumberFormat="1" applyBorder="1"/>
    <xf numFmtId="2" fontId="1" fillId="0" borderId="7" xfId="0" applyNumberFormat="1" applyFont="1" applyBorder="1"/>
    <xf numFmtId="0" fontId="3" fillId="0" borderId="1" xfId="0" applyFont="1" applyFill="1" applyBorder="1"/>
    <xf numFmtId="0" fontId="3" fillId="0" borderId="1" xfId="0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0" fontId="3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center"/>
    </xf>
    <xf numFmtId="0" fontId="3" fillId="0" borderId="1" xfId="0" applyFont="1" applyBorder="1"/>
    <xf numFmtId="0" fontId="4" fillId="0" borderId="1" xfId="0" applyFont="1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2" fontId="0" fillId="0" borderId="2" xfId="0" applyNumberFormat="1" applyBorder="1"/>
    <xf numFmtId="2" fontId="0" fillId="0" borderId="7" xfId="0" applyNumberFormat="1" applyBorder="1"/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" fontId="4" fillId="0" borderId="1" xfId="0" applyNumberFormat="1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0" fillId="0" borderId="3" xfId="0" applyBorder="1" applyAlignment="1"/>
    <xf numFmtId="0" fontId="0" fillId="0" borderId="4" xfId="0" applyBorder="1" applyAlignment="1"/>
    <xf numFmtId="0" fontId="0" fillId="0" borderId="5" xfId="0" applyBorder="1" applyAlignment="1"/>
    <xf numFmtId="0" fontId="1" fillId="0" borderId="3" xfId="0" applyFont="1" applyBorder="1" applyAlignment="1"/>
    <xf numFmtId="0" fontId="2" fillId="0" borderId="0" xfId="0" applyFont="1" applyAlignment="1">
      <alignment wrapText="1"/>
    </xf>
    <xf numFmtId="0" fontId="2" fillId="0" borderId="0" xfId="0" applyFont="1" applyAlignment="1"/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33"/>
  <sheetViews>
    <sheetView tabSelected="1" workbookViewId="0">
      <selection activeCell="N29" sqref="N29"/>
    </sheetView>
  </sheetViews>
  <sheetFormatPr defaultRowHeight="15" x14ac:dyDescent="0.25"/>
  <cols>
    <col min="1" max="1" width="4.85546875" customWidth="1"/>
    <col min="2" max="2" width="10.5703125" customWidth="1"/>
    <col min="3" max="3" width="44.140625" customWidth="1"/>
    <col min="5" max="5" width="9.5703125" bestFit="1" customWidth="1"/>
    <col min="6" max="7" width="9.28515625" bestFit="1" customWidth="1"/>
    <col min="8" max="8" width="9.5703125" bestFit="1" customWidth="1"/>
    <col min="9" max="9" width="11.7109375" customWidth="1"/>
  </cols>
  <sheetData>
    <row r="1" spans="2:11" ht="15.75" customHeight="1" x14ac:dyDescent="0.25">
      <c r="B1" s="49" t="s">
        <v>62</v>
      </c>
      <c r="C1" s="50"/>
      <c r="D1" s="50"/>
    </row>
    <row r="2" spans="2:11" ht="15.75" x14ac:dyDescent="0.25">
      <c r="B2" s="50" t="s">
        <v>31</v>
      </c>
      <c r="C2" s="50"/>
      <c r="D2" s="50"/>
    </row>
    <row r="3" spans="2:11" ht="45" x14ac:dyDescent="0.25">
      <c r="B3" s="43" t="s">
        <v>0</v>
      </c>
      <c r="C3" s="44" t="s">
        <v>1</v>
      </c>
      <c r="D3" s="43" t="s">
        <v>2</v>
      </c>
      <c r="E3" s="44" t="s">
        <v>3</v>
      </c>
      <c r="F3" s="44"/>
      <c r="G3" s="44"/>
      <c r="H3" s="43" t="s">
        <v>16</v>
      </c>
      <c r="I3" s="2" t="s">
        <v>4</v>
      </c>
      <c r="J3" s="2" t="s">
        <v>5</v>
      </c>
      <c r="K3" s="2" t="s">
        <v>6</v>
      </c>
    </row>
    <row r="4" spans="2:11" x14ac:dyDescent="0.25">
      <c r="B4" s="44"/>
      <c r="C4" s="44"/>
      <c r="D4" s="44"/>
      <c r="E4" s="3" t="s">
        <v>13</v>
      </c>
      <c r="F4" s="3" t="s">
        <v>14</v>
      </c>
      <c r="G4" s="3" t="s">
        <v>15</v>
      </c>
      <c r="H4" s="44"/>
      <c r="I4" s="3" t="s">
        <v>17</v>
      </c>
      <c r="J4" s="3"/>
      <c r="K4" s="3"/>
    </row>
    <row r="5" spans="2:11" x14ac:dyDescent="0.25">
      <c r="B5" s="4" t="s">
        <v>8</v>
      </c>
      <c r="C5" s="5" t="s">
        <v>60</v>
      </c>
      <c r="D5" s="5">
        <v>150</v>
      </c>
      <c r="E5" s="17">
        <f>'Меню 3-7'!E5/200*150</f>
        <v>2.6250000000000004</v>
      </c>
      <c r="F5" s="17">
        <f>'Меню 3-7'!F5/200*150</f>
        <v>3.6</v>
      </c>
      <c r="G5" s="17">
        <f>'Меню 3-7'!G5/200*150</f>
        <v>18.75</v>
      </c>
      <c r="H5" s="5">
        <f>'Меню 3-7'!H5/200*150</f>
        <v>136.5</v>
      </c>
      <c r="I5" s="6"/>
      <c r="J5" s="5" t="s">
        <v>18</v>
      </c>
      <c r="K5" s="5" t="s">
        <v>89</v>
      </c>
    </row>
    <row r="6" spans="2:11" x14ac:dyDescent="0.25">
      <c r="B6" s="4"/>
      <c r="C6" s="5" t="s">
        <v>51</v>
      </c>
      <c r="D6" s="5">
        <v>180</v>
      </c>
      <c r="E6" s="17">
        <f>'Меню 3-7'!E6/200*180</f>
        <v>2.5649999999999999</v>
      </c>
      <c r="F6" s="17">
        <f>'Меню 3-7'!F6/200*180</f>
        <v>2.79</v>
      </c>
      <c r="G6" s="17">
        <f>'Меню 3-7'!G6/200*180</f>
        <v>12.924000000000001</v>
      </c>
      <c r="H6" s="17">
        <f>'Меню 3-7'!H6/200*180</f>
        <v>81.900000000000006</v>
      </c>
      <c r="I6" s="6"/>
      <c r="J6" s="5" t="s">
        <v>19</v>
      </c>
      <c r="K6" s="5" t="s">
        <v>90</v>
      </c>
    </row>
    <row r="7" spans="2:11" x14ac:dyDescent="0.25">
      <c r="B7" s="4"/>
      <c r="C7" s="5" t="s">
        <v>10</v>
      </c>
      <c r="D7" s="5">
        <v>20</v>
      </c>
      <c r="E7" s="5">
        <v>1.6</v>
      </c>
      <c r="F7" s="5">
        <v>0.6</v>
      </c>
      <c r="G7" s="5">
        <v>10</v>
      </c>
      <c r="H7" s="5">
        <v>52</v>
      </c>
      <c r="I7" s="6"/>
      <c r="J7" s="5" t="s">
        <v>20</v>
      </c>
      <c r="K7" s="5"/>
    </row>
    <row r="8" spans="2:11" ht="15.75" thickBot="1" x14ac:dyDescent="0.3">
      <c r="B8" s="7"/>
      <c r="C8" s="8" t="s">
        <v>11</v>
      </c>
      <c r="D8" s="8">
        <v>5</v>
      </c>
      <c r="E8" s="30">
        <f>'Меню 3-7'!E8/7*5</f>
        <v>4.2857142857142858E-2</v>
      </c>
      <c r="F8" s="30">
        <f>'Меню 3-7'!F8/7*5</f>
        <v>3.6214285714285714</v>
      </c>
      <c r="G8" s="30">
        <f>'Меню 3-7'!G8/7*5</f>
        <v>6.4285714285714279E-2</v>
      </c>
      <c r="H8" s="30">
        <f>'Меню 3-7'!H8/7*5</f>
        <v>33</v>
      </c>
      <c r="I8" s="9"/>
      <c r="J8" s="8" t="s">
        <v>20</v>
      </c>
      <c r="K8" s="8"/>
    </row>
    <row r="9" spans="2:11" ht="16.5" thickTop="1" thickBot="1" x14ac:dyDescent="0.3">
      <c r="B9" s="10"/>
      <c r="C9" s="11" t="s">
        <v>12</v>
      </c>
      <c r="D9" s="12">
        <f>SUM(D5:D8)</f>
        <v>355</v>
      </c>
      <c r="E9" s="18">
        <f t="shared" ref="E9:I9" si="0">SUM(E5:E8)</f>
        <v>6.8328571428571436</v>
      </c>
      <c r="F9" s="18">
        <f t="shared" si="0"/>
        <v>10.611428571428572</v>
      </c>
      <c r="G9" s="18">
        <f t="shared" si="0"/>
        <v>41.738285714285716</v>
      </c>
      <c r="H9" s="18">
        <f t="shared" si="0"/>
        <v>303.39999999999998</v>
      </c>
      <c r="I9" s="11">
        <f t="shared" si="0"/>
        <v>0</v>
      </c>
      <c r="J9" s="13"/>
      <c r="K9" s="14"/>
    </row>
    <row r="10" spans="2:11" ht="7.5" customHeight="1" thickTop="1" x14ac:dyDescent="0.25">
      <c r="B10" s="48"/>
      <c r="C10" s="46"/>
      <c r="D10" s="46"/>
      <c r="E10" s="46"/>
      <c r="F10" s="46"/>
      <c r="G10" s="46"/>
      <c r="H10" s="46"/>
      <c r="I10" s="46"/>
      <c r="J10" s="46"/>
      <c r="K10" s="47"/>
    </row>
    <row r="11" spans="2:11" ht="15.75" thickBot="1" x14ac:dyDescent="0.3">
      <c r="B11" s="7" t="s">
        <v>9</v>
      </c>
      <c r="C11" s="8" t="s">
        <v>57</v>
      </c>
      <c r="D11" s="8">
        <v>130</v>
      </c>
      <c r="E11" s="8">
        <f>'Меню 3-7'!E11</f>
        <v>1.27</v>
      </c>
      <c r="F11" s="8">
        <f>'Меню 3-7'!F11</f>
        <v>1.35</v>
      </c>
      <c r="G11" s="8">
        <f>'Меню 3-7'!G11</f>
        <v>18</v>
      </c>
      <c r="H11" s="8">
        <f>'Меню 3-7'!H11</f>
        <v>80.7</v>
      </c>
      <c r="I11" s="9"/>
      <c r="J11" s="8"/>
      <c r="K11" s="8"/>
    </row>
    <row r="12" spans="2:11" ht="16.5" thickTop="1" thickBot="1" x14ac:dyDescent="0.3">
      <c r="B12" s="10"/>
      <c r="C12" s="11" t="s">
        <v>12</v>
      </c>
      <c r="D12" s="12">
        <f>D11</f>
        <v>130</v>
      </c>
      <c r="E12" s="12">
        <f t="shared" ref="E12:H12" si="1">E11</f>
        <v>1.27</v>
      </c>
      <c r="F12" s="12">
        <f t="shared" si="1"/>
        <v>1.35</v>
      </c>
      <c r="G12" s="12">
        <f t="shared" si="1"/>
        <v>18</v>
      </c>
      <c r="H12" s="12">
        <f t="shared" si="1"/>
        <v>80.7</v>
      </c>
      <c r="I12" s="11">
        <f t="shared" ref="I12" si="2">SUM(I8:I11)</f>
        <v>0</v>
      </c>
      <c r="J12" s="13"/>
      <c r="K12" s="14"/>
    </row>
    <row r="13" spans="2:11" ht="9" customHeight="1" thickTop="1" x14ac:dyDescent="0.25">
      <c r="B13" s="45"/>
      <c r="C13" s="46"/>
      <c r="D13" s="46"/>
      <c r="E13" s="46"/>
      <c r="F13" s="46"/>
      <c r="G13" s="46"/>
      <c r="H13" s="46"/>
      <c r="I13" s="46"/>
      <c r="J13" s="46"/>
      <c r="K13" s="47"/>
    </row>
    <row r="14" spans="2:11" x14ac:dyDescent="0.25">
      <c r="B14" s="4" t="s">
        <v>21</v>
      </c>
      <c r="C14" s="5" t="s">
        <v>63</v>
      </c>
      <c r="D14" s="5">
        <v>40</v>
      </c>
      <c r="E14" s="17">
        <f>'Меню 3-7'!E14/60*40</f>
        <v>1.1333333333333333</v>
      </c>
      <c r="F14" s="17">
        <f>'Меню 3-7'!F14/60*40</f>
        <v>0</v>
      </c>
      <c r="G14" s="17">
        <f>'Меню 3-7'!G14/60*40</f>
        <v>0.53333333333333333</v>
      </c>
      <c r="H14" s="17">
        <f>'Меню 3-7'!H14/60*40</f>
        <v>6.4666666666666659</v>
      </c>
      <c r="I14" s="6"/>
      <c r="J14" s="5" t="s">
        <v>23</v>
      </c>
      <c r="K14" s="5"/>
    </row>
    <row r="15" spans="2:11" x14ac:dyDescent="0.25">
      <c r="B15" s="5"/>
      <c r="C15" s="5" t="s">
        <v>64</v>
      </c>
      <c r="D15" s="5">
        <v>160</v>
      </c>
      <c r="E15" s="17">
        <f>'Меню 3-7'!E15/200*160</f>
        <v>5.4959999999999996</v>
      </c>
      <c r="F15" s="17">
        <f>'Меню 3-7'!F15/200*160</f>
        <v>5.8879999999999999</v>
      </c>
      <c r="G15" s="17">
        <f>'Меню 3-7'!G15/200*160</f>
        <v>9.168000000000001</v>
      </c>
      <c r="H15" s="17">
        <f>'Меню 3-7'!H15/200*160</f>
        <v>91.024000000000001</v>
      </c>
      <c r="I15" s="6"/>
      <c r="J15" s="5" t="s">
        <v>69</v>
      </c>
      <c r="K15" s="5" t="s">
        <v>91</v>
      </c>
    </row>
    <row r="16" spans="2:11" x14ac:dyDescent="0.25">
      <c r="B16" s="5"/>
      <c r="C16" s="5" t="s">
        <v>65</v>
      </c>
      <c r="D16" s="5">
        <v>60</v>
      </c>
      <c r="E16" s="17">
        <f>'Меню 3-7'!E16/80*60</f>
        <v>5.7374999999999998</v>
      </c>
      <c r="F16" s="17">
        <f>'Меню 3-7'!F16/80*60</f>
        <v>6.4874999999999998</v>
      </c>
      <c r="G16" s="17">
        <f>'Меню 3-7'!G16/80*60</f>
        <v>9.42</v>
      </c>
      <c r="H16" s="17">
        <f>'Меню 3-7'!H16/80*60</f>
        <v>165</v>
      </c>
      <c r="I16" s="6"/>
      <c r="J16" s="5" t="s">
        <v>83</v>
      </c>
      <c r="K16" s="5" t="s">
        <v>92</v>
      </c>
    </row>
    <row r="17" spans="2:11" x14ac:dyDescent="0.25">
      <c r="B17" s="5"/>
      <c r="C17" s="5" t="s">
        <v>66</v>
      </c>
      <c r="D17" s="5">
        <v>120</v>
      </c>
      <c r="E17" s="17">
        <f>'Меню 3-7'!E17/150*120</f>
        <v>2.464</v>
      </c>
      <c r="F17" s="17">
        <f>'Меню 3-7'!F17/150*120</f>
        <v>3.36</v>
      </c>
      <c r="G17" s="17">
        <f>'Меню 3-7'!G17/150*120</f>
        <v>11.32</v>
      </c>
      <c r="H17" s="17">
        <f>'Меню 3-7'!H17/150*120</f>
        <v>82.207999999999998</v>
      </c>
      <c r="I17" s="17"/>
      <c r="J17" s="5" t="s">
        <v>84</v>
      </c>
      <c r="K17" s="5" t="s">
        <v>93</v>
      </c>
    </row>
    <row r="18" spans="2:11" x14ac:dyDescent="0.25">
      <c r="B18" s="5"/>
      <c r="C18" s="5" t="s">
        <v>55</v>
      </c>
      <c r="D18" s="5">
        <v>150</v>
      </c>
      <c r="E18" s="5">
        <f>'Меню 3-7'!E18/200*150</f>
        <v>0.12000000000000001</v>
      </c>
      <c r="F18" s="5">
        <f>'Меню 3-7'!F18/200*150</f>
        <v>0.15</v>
      </c>
      <c r="G18" s="5">
        <f>'Меню 3-7'!G18/200*150</f>
        <v>18.059999999999999</v>
      </c>
      <c r="H18" s="5">
        <f>'Меню 3-7'!H18/200*150</f>
        <v>73.5</v>
      </c>
      <c r="I18" s="5">
        <v>35</v>
      </c>
      <c r="J18" s="5" t="s">
        <v>24</v>
      </c>
      <c r="K18" s="5" t="s">
        <v>94</v>
      </c>
    </row>
    <row r="19" spans="2:11" x14ac:dyDescent="0.25">
      <c r="B19" s="5"/>
      <c r="C19" s="5" t="s">
        <v>22</v>
      </c>
      <c r="D19" s="5">
        <v>40</v>
      </c>
      <c r="E19" s="5">
        <v>2.66</v>
      </c>
      <c r="F19" s="5">
        <v>0.44</v>
      </c>
      <c r="G19" s="5">
        <v>16.399999999999999</v>
      </c>
      <c r="H19" s="5">
        <v>80</v>
      </c>
      <c r="I19" s="6"/>
      <c r="J19" s="5"/>
      <c r="K19" s="5"/>
    </row>
    <row r="20" spans="2:11" ht="15.75" thickBot="1" x14ac:dyDescent="0.3">
      <c r="B20" s="8"/>
      <c r="C20" s="8" t="s">
        <v>10</v>
      </c>
      <c r="D20" s="8">
        <v>20</v>
      </c>
      <c r="E20" s="8">
        <v>1.6</v>
      </c>
      <c r="F20" s="8">
        <v>0.6</v>
      </c>
      <c r="G20" s="8">
        <v>10</v>
      </c>
      <c r="H20" s="8">
        <v>52</v>
      </c>
      <c r="I20" s="9"/>
      <c r="J20" s="8"/>
      <c r="K20" s="8"/>
    </row>
    <row r="21" spans="2:11" ht="16.5" thickTop="1" thickBot="1" x14ac:dyDescent="0.3">
      <c r="B21" s="15"/>
      <c r="C21" s="11" t="s">
        <v>12</v>
      </c>
      <c r="D21" s="12">
        <f>SUM(D14:D20)</f>
        <v>590</v>
      </c>
      <c r="E21" s="18">
        <f t="shared" ref="E21:I21" si="3">SUM(E14:E20)</f>
        <v>19.210833333333333</v>
      </c>
      <c r="F21" s="18">
        <f t="shared" si="3"/>
        <v>16.9255</v>
      </c>
      <c r="G21" s="18">
        <f t="shared" si="3"/>
        <v>74.901333333333326</v>
      </c>
      <c r="H21" s="18">
        <f t="shared" si="3"/>
        <v>550.19866666666667</v>
      </c>
      <c r="I21" s="12">
        <f t="shared" si="3"/>
        <v>35</v>
      </c>
      <c r="J21" s="13"/>
      <c r="K21" s="14"/>
    </row>
    <row r="22" spans="2:11" ht="9.75" customHeight="1" thickTop="1" x14ac:dyDescent="0.25">
      <c r="B22" s="45"/>
      <c r="C22" s="46"/>
      <c r="D22" s="46"/>
      <c r="E22" s="46"/>
      <c r="F22" s="46"/>
      <c r="G22" s="46"/>
      <c r="H22" s="46"/>
      <c r="I22" s="46"/>
      <c r="J22" s="46"/>
      <c r="K22" s="47"/>
    </row>
    <row r="23" spans="2:11" x14ac:dyDescent="0.25">
      <c r="B23" s="4" t="s">
        <v>25</v>
      </c>
      <c r="C23" s="5" t="s">
        <v>54</v>
      </c>
      <c r="D23" s="5">
        <v>150</v>
      </c>
      <c r="E23" s="5">
        <f>'Меню 3-7'!E23/200*180</f>
        <v>4.8600000000000003</v>
      </c>
      <c r="F23" s="5">
        <f>'Меню 3-7'!F23/200*180</f>
        <v>4.95</v>
      </c>
      <c r="G23" s="5">
        <f>'Меню 3-7'!G23/200*180</f>
        <v>19.440000000000001</v>
      </c>
      <c r="H23" s="5">
        <f>'Меню 3-7'!H23/200*180</f>
        <v>142.20000000000002</v>
      </c>
      <c r="I23" s="6"/>
      <c r="J23" s="5"/>
      <c r="K23" s="5"/>
    </row>
    <row r="24" spans="2:11" ht="15.75" thickBot="1" x14ac:dyDescent="0.3">
      <c r="B24" s="7"/>
      <c r="C24" s="8" t="s">
        <v>67</v>
      </c>
      <c r="D24" s="8">
        <v>40</v>
      </c>
      <c r="E24" s="30">
        <f>'Меню 3-7'!E24/40*25</f>
        <v>3.9624999999999999</v>
      </c>
      <c r="F24" s="30">
        <f>'Меню 3-7'!F24/40*25</f>
        <v>4.0062499999999996</v>
      </c>
      <c r="G24" s="30">
        <f>'Меню 3-7'!G24/40*25</f>
        <v>14.937499999999998</v>
      </c>
      <c r="H24" s="30">
        <f>'Меню 3-7'!H24/40*25</f>
        <v>111.8125</v>
      </c>
      <c r="I24" s="9"/>
      <c r="J24" s="8" t="s">
        <v>28</v>
      </c>
      <c r="K24" s="8"/>
    </row>
    <row r="25" spans="2:11" ht="16.5" thickTop="1" thickBot="1" x14ac:dyDescent="0.3">
      <c r="B25" s="15"/>
      <c r="C25" s="11" t="s">
        <v>12</v>
      </c>
      <c r="D25" s="13">
        <f>SUM(D23:D24)</f>
        <v>190</v>
      </c>
      <c r="E25" s="31">
        <f t="shared" ref="E25:I25" si="4">SUM(E23:E24)</f>
        <v>8.8224999999999998</v>
      </c>
      <c r="F25" s="31">
        <f t="shared" si="4"/>
        <v>8.9562500000000007</v>
      </c>
      <c r="G25" s="31">
        <f t="shared" si="4"/>
        <v>34.377499999999998</v>
      </c>
      <c r="H25" s="31">
        <f t="shared" si="4"/>
        <v>254.01250000000002</v>
      </c>
      <c r="I25" s="13">
        <f t="shared" si="4"/>
        <v>0</v>
      </c>
      <c r="J25" s="13"/>
      <c r="K25" s="14"/>
    </row>
    <row r="26" spans="2:11" ht="7.5" customHeight="1" thickTop="1" x14ac:dyDescent="0.25">
      <c r="B26" s="45"/>
      <c r="C26" s="46"/>
      <c r="D26" s="46"/>
      <c r="E26" s="46"/>
      <c r="F26" s="46"/>
      <c r="G26" s="46"/>
      <c r="H26" s="46"/>
      <c r="I26" s="46"/>
      <c r="J26" s="46"/>
      <c r="K26" s="47"/>
    </row>
    <row r="27" spans="2:11" x14ac:dyDescent="0.25">
      <c r="B27" s="4" t="s">
        <v>26</v>
      </c>
      <c r="C27" s="5" t="s">
        <v>68</v>
      </c>
      <c r="D27" s="5">
        <v>60</v>
      </c>
      <c r="E27" s="17">
        <f>'Меню 3-7'!E27/130*100</f>
        <v>9.3076923076923066</v>
      </c>
      <c r="F27" s="17">
        <f>'Меню 3-7'!F27/130*100</f>
        <v>10.23076923076923</v>
      </c>
      <c r="G27" s="17">
        <f>'Меню 3-7'!G27/130*100</f>
        <v>23.23076923076923</v>
      </c>
      <c r="H27" s="17">
        <f>'Меню 3-7'!H27/130*100</f>
        <v>229.99999999999997</v>
      </c>
      <c r="I27" s="6"/>
      <c r="J27" s="5" t="s">
        <v>82</v>
      </c>
      <c r="K27" s="5" t="s">
        <v>96</v>
      </c>
    </row>
    <row r="28" spans="2:11" x14ac:dyDescent="0.25">
      <c r="B28" s="5"/>
      <c r="C28" s="8" t="s">
        <v>85</v>
      </c>
      <c r="D28" s="5">
        <v>100</v>
      </c>
      <c r="E28" s="17">
        <f>'Меню 3-7'!E28/200*180</f>
        <v>5.7059999999999995</v>
      </c>
      <c r="F28" s="17">
        <f>'Меню 3-7'!F28/200*180</f>
        <v>5.7690000000000001</v>
      </c>
      <c r="G28" s="17">
        <f>'Меню 3-7'!G28/200*180</f>
        <v>21.509999999999998</v>
      </c>
      <c r="H28" s="17">
        <f>'Меню 3-7'!H28/200*180</f>
        <v>161.01000000000002</v>
      </c>
      <c r="I28" s="6"/>
      <c r="J28" s="5" t="s">
        <v>86</v>
      </c>
      <c r="K28" s="5" t="s">
        <v>97</v>
      </c>
    </row>
    <row r="29" spans="2:11" x14ac:dyDescent="0.25">
      <c r="B29" s="5"/>
      <c r="C29" s="5" t="s">
        <v>27</v>
      </c>
      <c r="D29" s="5">
        <v>180</v>
      </c>
      <c r="E29" s="17">
        <f>'Меню 3-7'!E29/200*180</f>
        <v>0</v>
      </c>
      <c r="F29" s="17">
        <f>'Меню 3-7'!F29/200*180</f>
        <v>0</v>
      </c>
      <c r="G29" s="17">
        <f>'Меню 3-7'!G29/200*180</f>
        <v>8.9909999999999997</v>
      </c>
      <c r="H29" s="17">
        <f>'Меню 3-7'!H29/200*180</f>
        <v>35.909999999999997</v>
      </c>
      <c r="I29" s="6"/>
      <c r="J29" s="5" t="s">
        <v>30</v>
      </c>
      <c r="K29" s="5" t="s">
        <v>98</v>
      </c>
    </row>
    <row r="30" spans="2:11" ht="15.75" thickBot="1" x14ac:dyDescent="0.3">
      <c r="B30" s="8"/>
      <c r="C30" s="8" t="s">
        <v>10</v>
      </c>
      <c r="D30" s="8">
        <v>20</v>
      </c>
      <c r="E30" s="8">
        <v>1.6</v>
      </c>
      <c r="F30" s="8">
        <v>0.6</v>
      </c>
      <c r="G30" s="8">
        <v>10</v>
      </c>
      <c r="H30" s="8">
        <v>52</v>
      </c>
      <c r="I30" s="9"/>
      <c r="J30" s="8"/>
      <c r="K30" s="8"/>
    </row>
    <row r="31" spans="2:11" ht="16.5" thickTop="1" thickBot="1" x14ac:dyDescent="0.3">
      <c r="B31" s="15"/>
      <c r="C31" s="11" t="s">
        <v>12</v>
      </c>
      <c r="D31" s="12">
        <v>360</v>
      </c>
      <c r="E31" s="18">
        <f t="shared" ref="D31:I31" si="5">SUM(E27:E29)</f>
        <v>15.013692307692306</v>
      </c>
      <c r="F31" s="18">
        <f t="shared" si="5"/>
        <v>15.99976923076923</v>
      </c>
      <c r="G31" s="18">
        <f t="shared" si="5"/>
        <v>53.731769230769231</v>
      </c>
      <c r="H31" s="18">
        <f t="shared" si="5"/>
        <v>426.91999999999996</v>
      </c>
      <c r="I31" s="12">
        <f t="shared" si="5"/>
        <v>0</v>
      </c>
      <c r="J31" s="12"/>
      <c r="K31" s="14"/>
    </row>
    <row r="32" spans="2:11" ht="16.5" thickTop="1" thickBot="1" x14ac:dyDescent="0.3">
      <c r="B32" s="15"/>
      <c r="C32" s="16" t="s">
        <v>29</v>
      </c>
      <c r="D32" s="12">
        <f t="shared" ref="D32:I32" si="6">D9+D11+D21+D25+D31</f>
        <v>1625</v>
      </c>
      <c r="E32" s="18">
        <f t="shared" si="6"/>
        <v>51.149882783882788</v>
      </c>
      <c r="F32" s="18">
        <f t="shared" si="6"/>
        <v>53.842947802197799</v>
      </c>
      <c r="G32" s="18">
        <f t="shared" si="6"/>
        <v>222.74888827838828</v>
      </c>
      <c r="H32" s="18">
        <f t="shared" si="6"/>
        <v>1615.2311666666665</v>
      </c>
      <c r="I32" s="12">
        <f t="shared" si="6"/>
        <v>35</v>
      </c>
      <c r="J32" s="12"/>
      <c r="K32" s="14"/>
    </row>
    <row r="33" spans="9:9" ht="15.75" thickTop="1" x14ac:dyDescent="0.25">
      <c r="I33" s="1"/>
    </row>
  </sheetData>
  <mergeCells count="11">
    <mergeCell ref="B1:D1"/>
    <mergeCell ref="B2:D2"/>
    <mergeCell ref="D3:D4"/>
    <mergeCell ref="C3:C4"/>
    <mergeCell ref="B3:B4"/>
    <mergeCell ref="H3:H4"/>
    <mergeCell ref="B26:K26"/>
    <mergeCell ref="B22:K22"/>
    <mergeCell ref="B13:K13"/>
    <mergeCell ref="B10:K10"/>
    <mergeCell ref="E3:G3"/>
  </mergeCells>
  <pageMargins left="0.23622047244094491" right="0.23622047244094491" top="0.55118110236220474" bottom="0.55118110236220474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33"/>
  <sheetViews>
    <sheetView workbookViewId="0">
      <selection activeCell="D31" sqref="D31"/>
    </sheetView>
  </sheetViews>
  <sheetFormatPr defaultRowHeight="15" x14ac:dyDescent="0.25"/>
  <cols>
    <col min="1" max="1" width="4.85546875" customWidth="1"/>
    <col min="2" max="2" width="10.5703125" customWidth="1"/>
    <col min="3" max="3" width="44.140625" customWidth="1"/>
    <col min="9" max="9" width="11.7109375" customWidth="1"/>
  </cols>
  <sheetData>
    <row r="1" spans="2:11" ht="15.75" x14ac:dyDescent="0.25">
      <c r="B1" s="49" t="s">
        <v>62</v>
      </c>
      <c r="C1" s="50"/>
      <c r="D1" s="50"/>
    </row>
    <row r="2" spans="2:11" ht="15.75" x14ac:dyDescent="0.25">
      <c r="B2" s="50" t="s">
        <v>7</v>
      </c>
      <c r="C2" s="50"/>
      <c r="D2" s="50"/>
    </row>
    <row r="3" spans="2:11" ht="45" x14ac:dyDescent="0.25">
      <c r="B3" s="43" t="s">
        <v>0</v>
      </c>
      <c r="C3" s="44" t="s">
        <v>1</v>
      </c>
      <c r="D3" s="43" t="s">
        <v>2</v>
      </c>
      <c r="E3" s="44" t="s">
        <v>3</v>
      </c>
      <c r="F3" s="44"/>
      <c r="G3" s="44"/>
      <c r="H3" s="43" t="s">
        <v>16</v>
      </c>
      <c r="I3" s="2" t="s">
        <v>4</v>
      </c>
      <c r="J3" s="2" t="s">
        <v>5</v>
      </c>
      <c r="K3" s="2" t="s">
        <v>6</v>
      </c>
    </row>
    <row r="4" spans="2:11" x14ac:dyDescent="0.25">
      <c r="B4" s="44"/>
      <c r="C4" s="44"/>
      <c r="D4" s="44"/>
      <c r="E4" s="3" t="s">
        <v>13</v>
      </c>
      <c r="F4" s="3" t="s">
        <v>14</v>
      </c>
      <c r="G4" s="3" t="s">
        <v>15</v>
      </c>
      <c r="H4" s="44"/>
      <c r="I4" s="3" t="s">
        <v>17</v>
      </c>
      <c r="J4" s="3"/>
      <c r="K4" s="3"/>
    </row>
    <row r="5" spans="2:11" x14ac:dyDescent="0.25">
      <c r="B5" s="4" t="s">
        <v>8</v>
      </c>
      <c r="C5" s="5" t="s">
        <v>60</v>
      </c>
      <c r="D5" s="5">
        <v>200</v>
      </c>
      <c r="E5" s="5">
        <v>3.5</v>
      </c>
      <c r="F5" s="5">
        <v>4.8</v>
      </c>
      <c r="G5" s="5">
        <v>25</v>
      </c>
      <c r="H5" s="5">
        <v>182</v>
      </c>
      <c r="I5" s="6"/>
      <c r="J5" s="5" t="s">
        <v>18</v>
      </c>
      <c r="K5" s="5" t="s">
        <v>89</v>
      </c>
    </row>
    <row r="6" spans="2:11" x14ac:dyDescent="0.25">
      <c r="B6" s="4"/>
      <c r="C6" s="5" t="s">
        <v>51</v>
      </c>
      <c r="D6" s="5">
        <v>200</v>
      </c>
      <c r="E6" s="5">
        <v>2.85</v>
      </c>
      <c r="F6" s="5">
        <v>3.1</v>
      </c>
      <c r="G6" s="5">
        <v>14.36</v>
      </c>
      <c r="H6" s="5">
        <v>91</v>
      </c>
      <c r="I6" s="6"/>
      <c r="J6" s="5" t="s">
        <v>52</v>
      </c>
      <c r="K6" s="5" t="s">
        <v>90</v>
      </c>
    </row>
    <row r="7" spans="2:11" x14ac:dyDescent="0.25">
      <c r="B7" s="4"/>
      <c r="C7" s="5" t="s">
        <v>10</v>
      </c>
      <c r="D7" s="5">
        <v>30</v>
      </c>
      <c r="E7" s="5">
        <v>2.4</v>
      </c>
      <c r="F7" s="5">
        <v>0.9</v>
      </c>
      <c r="G7" s="5">
        <v>15</v>
      </c>
      <c r="H7" s="5">
        <v>78</v>
      </c>
      <c r="I7" s="6"/>
      <c r="J7" s="5" t="s">
        <v>20</v>
      </c>
      <c r="K7" s="5"/>
    </row>
    <row r="8" spans="2:11" ht="15.75" thickBot="1" x14ac:dyDescent="0.3">
      <c r="B8" s="7"/>
      <c r="C8" s="8" t="s">
        <v>11</v>
      </c>
      <c r="D8" s="8">
        <v>7</v>
      </c>
      <c r="E8" s="8">
        <v>0.06</v>
      </c>
      <c r="F8" s="8">
        <v>5.07</v>
      </c>
      <c r="G8" s="8">
        <v>0.09</v>
      </c>
      <c r="H8" s="8">
        <v>46.2</v>
      </c>
      <c r="I8" s="9"/>
      <c r="J8" s="8" t="s">
        <v>20</v>
      </c>
      <c r="K8" s="8"/>
    </row>
    <row r="9" spans="2:11" ht="16.5" thickTop="1" thickBot="1" x14ac:dyDescent="0.3">
      <c r="B9" s="10"/>
      <c r="C9" s="11" t="s">
        <v>12</v>
      </c>
      <c r="D9" s="12">
        <f>SUM(D5:D8)</f>
        <v>437</v>
      </c>
      <c r="E9" s="12">
        <f t="shared" ref="E9:I9" si="0">SUM(E5:E8)</f>
        <v>8.81</v>
      </c>
      <c r="F9" s="12">
        <f t="shared" si="0"/>
        <v>13.870000000000001</v>
      </c>
      <c r="G9" s="12">
        <f t="shared" si="0"/>
        <v>54.45</v>
      </c>
      <c r="H9" s="12">
        <f t="shared" si="0"/>
        <v>397.2</v>
      </c>
      <c r="I9" s="11">
        <f t="shared" si="0"/>
        <v>0</v>
      </c>
      <c r="J9" s="13"/>
      <c r="K9" s="14"/>
    </row>
    <row r="10" spans="2:11" ht="7.5" customHeight="1" thickTop="1" x14ac:dyDescent="0.25">
      <c r="B10" s="48"/>
      <c r="C10" s="46"/>
      <c r="D10" s="46"/>
      <c r="E10" s="46"/>
      <c r="F10" s="46"/>
      <c r="G10" s="46"/>
      <c r="H10" s="46"/>
      <c r="I10" s="46"/>
      <c r="J10" s="46"/>
      <c r="K10" s="47"/>
    </row>
    <row r="11" spans="2:11" ht="15.75" thickBot="1" x14ac:dyDescent="0.3">
      <c r="B11" s="7" t="s">
        <v>9</v>
      </c>
      <c r="C11" s="8" t="s">
        <v>57</v>
      </c>
      <c r="D11" s="8">
        <v>130</v>
      </c>
      <c r="E11" s="8">
        <v>1.27</v>
      </c>
      <c r="F11" s="8">
        <v>1.35</v>
      </c>
      <c r="G11" s="8">
        <v>18</v>
      </c>
      <c r="H11" s="8">
        <v>80.7</v>
      </c>
      <c r="I11" s="9"/>
      <c r="J11" s="8"/>
      <c r="K11" s="8"/>
    </row>
    <row r="12" spans="2:11" ht="16.5" thickTop="1" thickBot="1" x14ac:dyDescent="0.3">
      <c r="B12" s="10"/>
      <c r="C12" s="11" t="s">
        <v>12</v>
      </c>
      <c r="D12" s="12">
        <f>D11</f>
        <v>130</v>
      </c>
      <c r="E12" s="12">
        <f t="shared" ref="E12:H12" si="1">E11</f>
        <v>1.27</v>
      </c>
      <c r="F12" s="12">
        <f t="shared" si="1"/>
        <v>1.35</v>
      </c>
      <c r="G12" s="12">
        <f t="shared" si="1"/>
        <v>18</v>
      </c>
      <c r="H12" s="12">
        <f t="shared" si="1"/>
        <v>80.7</v>
      </c>
      <c r="I12" s="11">
        <f t="shared" ref="I12" si="2">SUM(I8:I11)</f>
        <v>0</v>
      </c>
      <c r="J12" s="13"/>
      <c r="K12" s="14"/>
    </row>
    <row r="13" spans="2:11" ht="9" customHeight="1" thickTop="1" x14ac:dyDescent="0.25">
      <c r="B13" s="45"/>
      <c r="C13" s="46"/>
      <c r="D13" s="46"/>
      <c r="E13" s="46"/>
      <c r="F13" s="46"/>
      <c r="G13" s="46"/>
      <c r="H13" s="46"/>
      <c r="I13" s="46"/>
      <c r="J13" s="46"/>
      <c r="K13" s="47"/>
    </row>
    <row r="14" spans="2:11" x14ac:dyDescent="0.25">
      <c r="B14" s="4" t="s">
        <v>21</v>
      </c>
      <c r="C14" s="5" t="s">
        <v>63</v>
      </c>
      <c r="D14" s="5">
        <v>60</v>
      </c>
      <c r="E14" s="5">
        <v>1.7</v>
      </c>
      <c r="F14" s="5">
        <v>0</v>
      </c>
      <c r="G14" s="5">
        <v>0.8</v>
      </c>
      <c r="H14" s="5">
        <v>9.6999999999999993</v>
      </c>
      <c r="I14" s="6"/>
      <c r="J14" s="5"/>
      <c r="K14" s="5"/>
    </row>
    <row r="15" spans="2:11" x14ac:dyDescent="0.25">
      <c r="B15" s="5"/>
      <c r="C15" s="5" t="s">
        <v>64</v>
      </c>
      <c r="D15" s="5">
        <v>200</v>
      </c>
      <c r="E15" s="5">
        <v>6.87</v>
      </c>
      <c r="F15" s="5">
        <v>7.36</v>
      </c>
      <c r="G15" s="5">
        <v>11.46</v>
      </c>
      <c r="H15" s="5">
        <v>113.78</v>
      </c>
      <c r="I15" s="6"/>
      <c r="J15" s="5" t="s">
        <v>69</v>
      </c>
      <c r="K15" s="5" t="s">
        <v>91</v>
      </c>
    </row>
    <row r="16" spans="2:11" x14ac:dyDescent="0.25">
      <c r="B16" s="5"/>
      <c r="C16" s="5" t="s">
        <v>65</v>
      </c>
      <c r="D16" s="5">
        <v>80</v>
      </c>
      <c r="E16" s="5">
        <v>7.65</v>
      </c>
      <c r="F16" s="5">
        <v>8.65</v>
      </c>
      <c r="G16" s="5">
        <v>12.56</v>
      </c>
      <c r="H16" s="5">
        <v>220</v>
      </c>
      <c r="I16" s="6"/>
      <c r="J16" s="5" t="s">
        <v>83</v>
      </c>
      <c r="K16" s="5" t="s">
        <v>92</v>
      </c>
    </row>
    <row r="17" spans="2:11" x14ac:dyDescent="0.25">
      <c r="B17" s="5"/>
      <c r="C17" s="5" t="s">
        <v>66</v>
      </c>
      <c r="D17" s="5">
        <v>150</v>
      </c>
      <c r="E17" s="5">
        <v>3.08</v>
      </c>
      <c r="F17" s="5">
        <v>4.2</v>
      </c>
      <c r="G17" s="5">
        <v>14.15</v>
      </c>
      <c r="H17" s="5">
        <v>102.76</v>
      </c>
      <c r="I17" s="6"/>
      <c r="J17" s="5" t="s">
        <v>84</v>
      </c>
      <c r="K17" s="5" t="s">
        <v>93</v>
      </c>
    </row>
    <row r="18" spans="2:11" x14ac:dyDescent="0.25">
      <c r="B18" s="5"/>
      <c r="C18" s="5" t="s">
        <v>55</v>
      </c>
      <c r="D18" s="5">
        <v>200</v>
      </c>
      <c r="E18" s="5">
        <v>0.16</v>
      </c>
      <c r="F18" s="5">
        <v>0.2</v>
      </c>
      <c r="G18" s="5">
        <v>24.08</v>
      </c>
      <c r="H18" s="5">
        <v>98</v>
      </c>
      <c r="I18" s="6">
        <v>50</v>
      </c>
      <c r="J18" s="5" t="s">
        <v>24</v>
      </c>
      <c r="K18" s="5" t="s">
        <v>94</v>
      </c>
    </row>
    <row r="19" spans="2:11" x14ac:dyDescent="0.25">
      <c r="B19" s="5"/>
      <c r="C19" s="5" t="s">
        <v>22</v>
      </c>
      <c r="D19" s="5">
        <v>50</v>
      </c>
      <c r="E19" s="5">
        <v>3.3</v>
      </c>
      <c r="F19" s="5">
        <v>0.55000000000000004</v>
      </c>
      <c r="G19" s="5">
        <v>20.5</v>
      </c>
      <c r="H19" s="5">
        <v>100</v>
      </c>
      <c r="I19" s="6"/>
      <c r="J19" s="5"/>
      <c r="K19" s="5"/>
    </row>
    <row r="20" spans="2:11" ht="15.75" thickBot="1" x14ac:dyDescent="0.3">
      <c r="B20" s="8"/>
      <c r="C20" s="8" t="s">
        <v>10</v>
      </c>
      <c r="D20" s="8">
        <v>20</v>
      </c>
      <c r="E20" s="8">
        <v>1.6</v>
      </c>
      <c r="F20" s="8">
        <v>0.6</v>
      </c>
      <c r="G20" s="8">
        <v>10</v>
      </c>
      <c r="H20" s="8">
        <v>52</v>
      </c>
      <c r="I20" s="9"/>
      <c r="J20" s="8"/>
      <c r="K20" s="8"/>
    </row>
    <row r="21" spans="2:11" ht="16.5" thickTop="1" thickBot="1" x14ac:dyDescent="0.3">
      <c r="B21" s="15"/>
      <c r="C21" s="11" t="s">
        <v>12</v>
      </c>
      <c r="D21" s="12">
        <f>SUM(D14:D20)</f>
        <v>760</v>
      </c>
      <c r="E21" s="12">
        <f t="shared" ref="E21:I21" si="3">SUM(E14:E20)</f>
        <v>24.36</v>
      </c>
      <c r="F21" s="12">
        <f t="shared" si="3"/>
        <v>21.560000000000002</v>
      </c>
      <c r="G21" s="12">
        <f t="shared" si="3"/>
        <v>93.55</v>
      </c>
      <c r="H21" s="12">
        <f t="shared" si="3"/>
        <v>696.24</v>
      </c>
      <c r="I21" s="12">
        <f t="shared" si="3"/>
        <v>50</v>
      </c>
      <c r="J21" s="13"/>
      <c r="K21" s="14"/>
    </row>
    <row r="22" spans="2:11" ht="9.75" customHeight="1" thickTop="1" x14ac:dyDescent="0.25">
      <c r="B22" s="45"/>
      <c r="C22" s="46"/>
      <c r="D22" s="46"/>
      <c r="E22" s="46"/>
      <c r="F22" s="46"/>
      <c r="G22" s="46"/>
      <c r="H22" s="46"/>
      <c r="I22" s="46"/>
      <c r="J22" s="46"/>
      <c r="K22" s="47"/>
    </row>
    <row r="23" spans="2:11" x14ac:dyDescent="0.25">
      <c r="B23" s="4" t="s">
        <v>25</v>
      </c>
      <c r="C23" s="5" t="s">
        <v>54</v>
      </c>
      <c r="D23" s="5">
        <v>200</v>
      </c>
      <c r="E23" s="5">
        <v>5.4</v>
      </c>
      <c r="F23" s="5">
        <v>5.5</v>
      </c>
      <c r="G23" s="5">
        <v>21.6</v>
      </c>
      <c r="H23" s="5">
        <v>158</v>
      </c>
      <c r="I23" s="6"/>
      <c r="J23" s="5"/>
      <c r="K23" s="5" t="s">
        <v>95</v>
      </c>
    </row>
    <row r="24" spans="2:11" ht="15.75" thickBot="1" x14ac:dyDescent="0.3">
      <c r="B24" s="7"/>
      <c r="C24" s="8" t="s">
        <v>67</v>
      </c>
      <c r="D24" s="8">
        <v>50</v>
      </c>
      <c r="E24" s="8">
        <v>6.34</v>
      </c>
      <c r="F24" s="8">
        <v>6.41</v>
      </c>
      <c r="G24" s="8">
        <v>23.9</v>
      </c>
      <c r="H24" s="8">
        <v>178.9</v>
      </c>
      <c r="I24" s="9"/>
      <c r="J24" s="8" t="s">
        <v>28</v>
      </c>
      <c r="K24" s="8"/>
    </row>
    <row r="25" spans="2:11" ht="16.5" thickTop="1" thickBot="1" x14ac:dyDescent="0.3">
      <c r="B25" s="15"/>
      <c r="C25" s="11" t="s">
        <v>12</v>
      </c>
      <c r="D25" s="13">
        <f>SUM(D23:D24)</f>
        <v>250</v>
      </c>
      <c r="E25" s="13">
        <f t="shared" ref="E25:I25" si="4">SUM(E23:E24)</f>
        <v>11.74</v>
      </c>
      <c r="F25" s="13">
        <f t="shared" si="4"/>
        <v>11.91</v>
      </c>
      <c r="G25" s="13">
        <f t="shared" si="4"/>
        <v>45.5</v>
      </c>
      <c r="H25" s="13">
        <f t="shared" si="4"/>
        <v>336.9</v>
      </c>
      <c r="I25" s="13">
        <f t="shared" si="4"/>
        <v>0</v>
      </c>
      <c r="J25" s="13"/>
      <c r="K25" s="14"/>
    </row>
    <row r="26" spans="2:11" ht="7.5" customHeight="1" thickTop="1" x14ac:dyDescent="0.25">
      <c r="B26" s="45"/>
      <c r="C26" s="46"/>
      <c r="D26" s="46"/>
      <c r="E26" s="46"/>
      <c r="F26" s="46"/>
      <c r="G26" s="46"/>
      <c r="H26" s="46"/>
      <c r="I26" s="46"/>
      <c r="J26" s="46"/>
      <c r="K26" s="47"/>
    </row>
    <row r="27" spans="2:11" x14ac:dyDescent="0.25">
      <c r="B27" s="4" t="s">
        <v>26</v>
      </c>
      <c r="C27" s="5" t="s">
        <v>68</v>
      </c>
      <c r="D27" s="5">
        <v>80</v>
      </c>
      <c r="E27" s="5">
        <v>12.1</v>
      </c>
      <c r="F27" s="5">
        <v>13.3</v>
      </c>
      <c r="G27" s="5">
        <v>30.2</v>
      </c>
      <c r="H27" s="5">
        <v>299</v>
      </c>
      <c r="I27" s="6"/>
      <c r="J27" s="5" t="s">
        <v>82</v>
      </c>
      <c r="K27" s="5" t="s">
        <v>96</v>
      </c>
    </row>
    <row r="28" spans="2:11" x14ac:dyDescent="0.25">
      <c r="B28" s="7"/>
      <c r="C28" s="8" t="s">
        <v>85</v>
      </c>
      <c r="D28" s="8">
        <v>100</v>
      </c>
      <c r="E28" s="8">
        <v>6.34</v>
      </c>
      <c r="F28" s="8">
        <v>6.41</v>
      </c>
      <c r="G28" s="8">
        <v>23.9</v>
      </c>
      <c r="H28" s="8">
        <v>178.9</v>
      </c>
      <c r="I28" s="9"/>
      <c r="J28" s="8" t="s">
        <v>86</v>
      </c>
      <c r="K28" s="8" t="s">
        <v>97</v>
      </c>
    </row>
    <row r="29" spans="2:11" x14ac:dyDescent="0.25">
      <c r="B29" s="5"/>
      <c r="C29" s="5" t="s">
        <v>27</v>
      </c>
      <c r="D29" s="5">
        <v>200</v>
      </c>
      <c r="E29" s="5">
        <v>0</v>
      </c>
      <c r="F29" s="5">
        <v>0</v>
      </c>
      <c r="G29" s="5">
        <v>9.99</v>
      </c>
      <c r="H29" s="5">
        <v>39.9</v>
      </c>
      <c r="I29" s="6"/>
      <c r="J29" s="5" t="s">
        <v>53</v>
      </c>
      <c r="K29" s="5" t="s">
        <v>98</v>
      </c>
    </row>
    <row r="30" spans="2:11" ht="15.75" thickBot="1" x14ac:dyDescent="0.3">
      <c r="B30" s="8"/>
      <c r="C30" s="8" t="s">
        <v>10</v>
      </c>
      <c r="D30" s="8">
        <v>20</v>
      </c>
      <c r="E30" s="8">
        <v>1.6</v>
      </c>
      <c r="F30" s="8">
        <v>0.6</v>
      </c>
      <c r="G30" s="8">
        <v>10</v>
      </c>
      <c r="H30" s="8">
        <v>52</v>
      </c>
      <c r="I30" s="9"/>
      <c r="J30" s="8"/>
      <c r="K30" s="8"/>
    </row>
    <row r="31" spans="2:11" ht="16.5" thickTop="1" thickBot="1" x14ac:dyDescent="0.3">
      <c r="B31" s="15"/>
      <c r="C31" s="11" t="s">
        <v>12</v>
      </c>
      <c r="D31" s="12">
        <v>400</v>
      </c>
      <c r="E31" s="12">
        <f t="shared" ref="D31:I31" si="5">SUM(E27:E29)</f>
        <v>18.439999999999998</v>
      </c>
      <c r="F31" s="12">
        <f t="shared" si="5"/>
        <v>19.71</v>
      </c>
      <c r="G31" s="12">
        <f t="shared" si="5"/>
        <v>64.089999999999989</v>
      </c>
      <c r="H31" s="12">
        <f t="shared" si="5"/>
        <v>517.79999999999995</v>
      </c>
      <c r="I31" s="12">
        <f t="shared" si="5"/>
        <v>0</v>
      </c>
      <c r="J31" s="12"/>
      <c r="K31" s="14"/>
    </row>
    <row r="32" spans="2:11" ht="16.5" thickTop="1" thickBot="1" x14ac:dyDescent="0.3">
      <c r="B32" s="15"/>
      <c r="C32" s="16" t="s">
        <v>29</v>
      </c>
      <c r="D32" s="12">
        <f t="shared" ref="D32:I32" si="6">D9+D11+D21+D25+D31</f>
        <v>1977</v>
      </c>
      <c r="E32" s="12">
        <f t="shared" si="6"/>
        <v>64.62</v>
      </c>
      <c r="F32" s="12">
        <f t="shared" si="6"/>
        <v>68.400000000000006</v>
      </c>
      <c r="G32" s="12">
        <f t="shared" si="6"/>
        <v>275.58999999999997</v>
      </c>
      <c r="H32" s="12">
        <f t="shared" si="6"/>
        <v>2028.84</v>
      </c>
      <c r="I32" s="12">
        <f t="shared" si="6"/>
        <v>50</v>
      </c>
      <c r="J32" s="12"/>
      <c r="K32" s="14"/>
    </row>
    <row r="33" spans="9:9" ht="15.75" thickTop="1" x14ac:dyDescent="0.25">
      <c r="I33" s="1"/>
    </row>
  </sheetData>
  <mergeCells count="11">
    <mergeCell ref="B1:D1"/>
    <mergeCell ref="B2:D2"/>
    <mergeCell ref="B3:B4"/>
    <mergeCell ref="C3:C4"/>
    <mergeCell ref="D3:D4"/>
    <mergeCell ref="H3:H4"/>
    <mergeCell ref="B10:K10"/>
    <mergeCell ref="B13:K13"/>
    <mergeCell ref="B22:K22"/>
    <mergeCell ref="B26:K26"/>
    <mergeCell ref="E3:G3"/>
  </mergeCells>
  <pageMargins left="0.23622047244094491" right="0.23622047244094491" top="0.55118110236220474" bottom="0.55118110236220474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73"/>
  <sheetViews>
    <sheetView workbookViewId="0">
      <selection activeCell="H37" sqref="H37"/>
    </sheetView>
  </sheetViews>
  <sheetFormatPr defaultRowHeight="15" x14ac:dyDescent="0.25"/>
  <cols>
    <col min="1" max="1" width="4.85546875" customWidth="1"/>
    <col min="2" max="2" width="61" customWidth="1"/>
    <col min="3" max="3" width="16.85546875" customWidth="1"/>
    <col min="4" max="4" width="13.28515625" customWidth="1"/>
  </cols>
  <sheetData>
    <row r="1" spans="2:4" ht="11.1" customHeight="1" x14ac:dyDescent="0.25">
      <c r="B1" s="51" t="s">
        <v>61</v>
      </c>
      <c r="C1" s="52"/>
      <c r="D1" s="52"/>
    </row>
    <row r="2" spans="2:4" ht="11.1" customHeight="1" x14ac:dyDescent="0.25">
      <c r="B2" s="24"/>
      <c r="C2" s="25" t="s">
        <v>32</v>
      </c>
      <c r="D2" s="26" t="s">
        <v>33</v>
      </c>
    </row>
    <row r="3" spans="2:4" ht="11.1" customHeight="1" x14ac:dyDescent="0.25">
      <c r="B3" s="27" t="s">
        <v>34</v>
      </c>
      <c r="C3" s="24"/>
      <c r="D3" s="24"/>
    </row>
    <row r="4" spans="2:4" ht="11.1" customHeight="1" x14ac:dyDescent="0.25">
      <c r="B4" s="33" t="s">
        <v>58</v>
      </c>
      <c r="C4" s="33">
        <v>150</v>
      </c>
      <c r="D4" s="33">
        <v>200</v>
      </c>
    </row>
    <row r="5" spans="2:4" ht="11.1" customHeight="1" x14ac:dyDescent="0.25">
      <c r="B5" s="19" t="s">
        <v>59</v>
      </c>
      <c r="C5" s="21">
        <f>D5/200*150</f>
        <v>22.125</v>
      </c>
      <c r="D5" s="34">
        <v>29.5</v>
      </c>
    </row>
    <row r="6" spans="2:4" ht="11.1" customHeight="1" x14ac:dyDescent="0.25">
      <c r="B6" s="19" t="s">
        <v>35</v>
      </c>
      <c r="C6" s="21">
        <f t="shared" ref="C6:C8" si="0">D6/200*150</f>
        <v>67.5</v>
      </c>
      <c r="D6" s="34">
        <v>90</v>
      </c>
    </row>
    <row r="7" spans="2:4" ht="11.1" customHeight="1" x14ac:dyDescent="0.25">
      <c r="B7" s="19" t="s">
        <v>37</v>
      </c>
      <c r="C7" s="21">
        <f t="shared" si="0"/>
        <v>64.5</v>
      </c>
      <c r="D7" s="34">
        <v>86</v>
      </c>
    </row>
    <row r="8" spans="2:4" ht="11.1" customHeight="1" x14ac:dyDescent="0.25">
      <c r="B8" s="19" t="s">
        <v>36</v>
      </c>
      <c r="C8" s="21">
        <f t="shared" si="0"/>
        <v>3.75</v>
      </c>
      <c r="D8" s="34">
        <v>5</v>
      </c>
    </row>
    <row r="9" spans="2:4" ht="11.1" customHeight="1" x14ac:dyDescent="0.25">
      <c r="B9" s="19" t="s">
        <v>11</v>
      </c>
      <c r="C9" s="21">
        <v>4</v>
      </c>
      <c r="D9" s="34">
        <v>5</v>
      </c>
    </row>
    <row r="10" spans="2:4" ht="11.1" customHeight="1" x14ac:dyDescent="0.25">
      <c r="B10" s="28" t="s">
        <v>51</v>
      </c>
      <c r="C10" s="27">
        <v>180</v>
      </c>
      <c r="D10" s="27">
        <v>200</v>
      </c>
    </row>
    <row r="11" spans="2:4" ht="11.1" customHeight="1" x14ac:dyDescent="0.25">
      <c r="B11" s="19" t="s">
        <v>51</v>
      </c>
      <c r="C11" s="20">
        <v>2</v>
      </c>
      <c r="D11" s="20">
        <v>3</v>
      </c>
    </row>
    <row r="12" spans="2:4" ht="11.1" customHeight="1" x14ac:dyDescent="0.25">
      <c r="B12" s="19" t="s">
        <v>36</v>
      </c>
      <c r="C12" s="20">
        <v>6</v>
      </c>
      <c r="D12" s="20">
        <v>8</v>
      </c>
    </row>
    <row r="13" spans="2:4" ht="11.1" customHeight="1" x14ac:dyDescent="0.25">
      <c r="B13" s="19" t="s">
        <v>35</v>
      </c>
      <c r="C13" s="20">
        <v>92</v>
      </c>
      <c r="D13" s="20">
        <v>100</v>
      </c>
    </row>
    <row r="14" spans="2:4" ht="11.1" customHeight="1" x14ac:dyDescent="0.25">
      <c r="B14" s="28" t="s">
        <v>38</v>
      </c>
      <c r="C14" s="27">
        <v>25</v>
      </c>
      <c r="D14" s="27">
        <v>37</v>
      </c>
    </row>
    <row r="15" spans="2:4" ht="11.1" customHeight="1" x14ac:dyDescent="0.25">
      <c r="B15" s="19" t="s">
        <v>39</v>
      </c>
      <c r="C15" s="20">
        <v>20</v>
      </c>
      <c r="D15" s="20">
        <v>30</v>
      </c>
    </row>
    <row r="16" spans="2:4" ht="11.1" customHeight="1" x14ac:dyDescent="0.25">
      <c r="B16" s="19" t="s">
        <v>11</v>
      </c>
      <c r="C16" s="20">
        <v>5</v>
      </c>
      <c r="D16" s="20">
        <v>7</v>
      </c>
    </row>
    <row r="17" spans="2:4" ht="11.1" customHeight="1" x14ac:dyDescent="0.25">
      <c r="B17" s="28" t="s">
        <v>41</v>
      </c>
      <c r="C17" s="20"/>
      <c r="D17" s="20"/>
    </row>
    <row r="18" spans="2:4" ht="11.1" customHeight="1" x14ac:dyDescent="0.25">
      <c r="B18" s="28" t="s">
        <v>57</v>
      </c>
      <c r="C18" s="27">
        <v>150</v>
      </c>
      <c r="D18" s="27">
        <v>150</v>
      </c>
    </row>
    <row r="19" spans="2:4" ht="11.1" customHeight="1" x14ac:dyDescent="0.25">
      <c r="B19" s="28" t="s">
        <v>42</v>
      </c>
      <c r="C19" s="20"/>
      <c r="D19" s="20"/>
    </row>
    <row r="20" spans="2:4" ht="11.1" customHeight="1" x14ac:dyDescent="0.25">
      <c r="B20" s="27" t="s">
        <v>63</v>
      </c>
      <c r="C20" s="27">
        <v>40</v>
      </c>
      <c r="D20" s="27">
        <v>60</v>
      </c>
    </row>
    <row r="21" spans="2:4" ht="11.1" customHeight="1" x14ac:dyDescent="0.25">
      <c r="B21" s="19" t="s">
        <v>63</v>
      </c>
      <c r="C21" s="20">
        <v>61</v>
      </c>
      <c r="D21" s="20">
        <v>88</v>
      </c>
    </row>
    <row r="22" spans="2:4" ht="11.1" customHeight="1" x14ac:dyDescent="0.25">
      <c r="B22" s="27" t="s">
        <v>64</v>
      </c>
      <c r="C22" s="27">
        <v>160</v>
      </c>
      <c r="D22" s="27">
        <v>200</v>
      </c>
    </row>
    <row r="23" spans="2:4" ht="11.1" customHeight="1" x14ac:dyDescent="0.25">
      <c r="B23" s="19" t="s">
        <v>70</v>
      </c>
      <c r="C23" s="37">
        <f>D23/200*160</f>
        <v>32</v>
      </c>
      <c r="D23" s="20">
        <v>40</v>
      </c>
    </row>
    <row r="24" spans="2:4" ht="11.1" customHeight="1" x14ac:dyDescent="0.25">
      <c r="B24" s="19" t="s">
        <v>44</v>
      </c>
      <c r="C24" s="37">
        <f t="shared" ref="C24:C30" si="1">D24/200*160</f>
        <v>21.28</v>
      </c>
      <c r="D24" s="20">
        <v>26.6</v>
      </c>
    </row>
    <row r="25" spans="2:4" ht="11.1" customHeight="1" x14ac:dyDescent="0.25">
      <c r="B25" s="19" t="s">
        <v>45</v>
      </c>
      <c r="C25" s="37">
        <f t="shared" si="1"/>
        <v>10.08</v>
      </c>
      <c r="D25" s="20">
        <v>12.6</v>
      </c>
    </row>
    <row r="26" spans="2:4" ht="11.1" customHeight="1" x14ac:dyDescent="0.25">
      <c r="B26" s="19" t="s">
        <v>46</v>
      </c>
      <c r="C26" s="37">
        <f t="shared" si="1"/>
        <v>7.68</v>
      </c>
      <c r="D26" s="20">
        <v>9.6</v>
      </c>
    </row>
    <row r="27" spans="2:4" ht="11.1" customHeight="1" x14ac:dyDescent="0.25">
      <c r="B27" s="19" t="s">
        <v>71</v>
      </c>
      <c r="C27" s="37">
        <f t="shared" si="1"/>
        <v>6.4</v>
      </c>
      <c r="D27" s="20">
        <v>8</v>
      </c>
    </row>
    <row r="28" spans="2:4" ht="11.1" customHeight="1" x14ac:dyDescent="0.25">
      <c r="B28" s="19" t="s">
        <v>72</v>
      </c>
      <c r="C28" s="37">
        <v>0</v>
      </c>
      <c r="D28" s="20">
        <v>3</v>
      </c>
    </row>
    <row r="29" spans="2:4" ht="11.1" customHeight="1" x14ac:dyDescent="0.25">
      <c r="B29" s="19" t="s">
        <v>73</v>
      </c>
      <c r="C29" s="37">
        <f t="shared" si="1"/>
        <v>26.400000000000002</v>
      </c>
      <c r="D29" s="37">
        <v>33</v>
      </c>
    </row>
    <row r="30" spans="2:4" ht="11.1" customHeight="1" x14ac:dyDescent="0.25">
      <c r="B30" s="19" t="s">
        <v>74</v>
      </c>
      <c r="C30" s="37">
        <f t="shared" si="1"/>
        <v>29.6</v>
      </c>
      <c r="D30" s="37">
        <v>37</v>
      </c>
    </row>
    <row r="31" spans="2:4" ht="11.1" customHeight="1" x14ac:dyDescent="0.25">
      <c r="B31" s="19" t="s">
        <v>43</v>
      </c>
      <c r="C31" s="40">
        <f t="shared" ref="C31" si="2">D31/80*60</f>
        <v>4.5</v>
      </c>
      <c r="D31" s="40">
        <v>6</v>
      </c>
    </row>
    <row r="32" spans="2:4" ht="11.1" customHeight="1" x14ac:dyDescent="0.25">
      <c r="B32" s="27" t="s">
        <v>65</v>
      </c>
      <c r="C32" s="27">
        <v>60</v>
      </c>
      <c r="D32" s="27">
        <v>80</v>
      </c>
    </row>
    <row r="33" spans="2:4" ht="11.1" customHeight="1" x14ac:dyDescent="0.25">
      <c r="B33" s="19" t="s">
        <v>75</v>
      </c>
      <c r="C33" s="38">
        <f>D33/80*60</f>
        <v>39</v>
      </c>
      <c r="D33" s="20">
        <v>52</v>
      </c>
    </row>
    <row r="34" spans="2:4" ht="11.1" customHeight="1" x14ac:dyDescent="0.25">
      <c r="B34" s="19" t="s">
        <v>39</v>
      </c>
      <c r="C34" s="38">
        <f t="shared" ref="C34:C39" si="3">D34/80*60</f>
        <v>10.5</v>
      </c>
      <c r="D34" s="20">
        <v>14</v>
      </c>
    </row>
    <row r="35" spans="2:4" ht="11.1" customHeight="1" x14ac:dyDescent="0.25">
      <c r="B35" s="19" t="s">
        <v>35</v>
      </c>
      <c r="C35" s="38">
        <f t="shared" si="3"/>
        <v>14.25</v>
      </c>
      <c r="D35" s="20">
        <v>19</v>
      </c>
    </row>
    <row r="36" spans="2:4" ht="11.1" customHeight="1" x14ac:dyDescent="0.25">
      <c r="B36" s="19" t="s">
        <v>49</v>
      </c>
      <c r="C36" s="38">
        <f t="shared" si="3"/>
        <v>2.25</v>
      </c>
      <c r="D36" s="20">
        <v>3</v>
      </c>
    </row>
    <row r="37" spans="2:4" ht="11.1" customHeight="1" x14ac:dyDescent="0.25">
      <c r="B37" s="19" t="s">
        <v>43</v>
      </c>
      <c r="C37" s="38">
        <f t="shared" si="3"/>
        <v>4.5</v>
      </c>
      <c r="D37" s="20">
        <v>6</v>
      </c>
    </row>
    <row r="38" spans="2:4" ht="11.1" customHeight="1" x14ac:dyDescent="0.25">
      <c r="B38" s="19" t="s">
        <v>46</v>
      </c>
      <c r="C38" s="38">
        <f t="shared" si="3"/>
        <v>12</v>
      </c>
      <c r="D38" s="29">
        <v>16</v>
      </c>
    </row>
    <row r="39" spans="2:4" ht="11.1" customHeight="1" x14ac:dyDescent="0.25">
      <c r="B39" s="19" t="s">
        <v>76</v>
      </c>
      <c r="C39" s="38">
        <f t="shared" si="3"/>
        <v>5.25</v>
      </c>
      <c r="D39" s="38">
        <v>7</v>
      </c>
    </row>
    <row r="40" spans="2:4" ht="11.1" customHeight="1" x14ac:dyDescent="0.25">
      <c r="B40" s="28" t="s">
        <v>66</v>
      </c>
      <c r="C40" s="39">
        <v>120</v>
      </c>
      <c r="D40" s="28">
        <v>150</v>
      </c>
    </row>
    <row r="41" spans="2:4" ht="11.1" customHeight="1" x14ac:dyDescent="0.25">
      <c r="B41" s="19" t="s">
        <v>77</v>
      </c>
      <c r="C41" s="38">
        <f>D41/150*120</f>
        <v>136</v>
      </c>
      <c r="D41" s="38">
        <v>170</v>
      </c>
    </row>
    <row r="42" spans="2:4" ht="11.1" customHeight="1" x14ac:dyDescent="0.25">
      <c r="B42" s="19" t="s">
        <v>11</v>
      </c>
      <c r="C42" s="38">
        <f t="shared" ref="C42:C43" si="4">D42/150*120</f>
        <v>4</v>
      </c>
      <c r="D42" s="38">
        <v>5</v>
      </c>
    </row>
    <row r="43" spans="2:4" ht="11.1" customHeight="1" x14ac:dyDescent="0.25">
      <c r="B43" s="19" t="s">
        <v>35</v>
      </c>
      <c r="C43" s="38">
        <f t="shared" si="4"/>
        <v>20</v>
      </c>
      <c r="D43" s="38">
        <v>25</v>
      </c>
    </row>
    <row r="44" spans="2:4" ht="11.1" customHeight="1" x14ac:dyDescent="0.25">
      <c r="B44" s="27" t="s">
        <v>55</v>
      </c>
      <c r="C44" s="27">
        <v>150</v>
      </c>
      <c r="D44" s="27">
        <v>200</v>
      </c>
    </row>
    <row r="45" spans="2:4" ht="11.1" customHeight="1" x14ac:dyDescent="0.25">
      <c r="B45" s="19" t="s">
        <v>56</v>
      </c>
      <c r="C45" s="32">
        <v>15</v>
      </c>
      <c r="D45" s="32">
        <v>20</v>
      </c>
    </row>
    <row r="46" spans="2:4" ht="11.1" customHeight="1" x14ac:dyDescent="0.25">
      <c r="B46" s="19" t="s">
        <v>36</v>
      </c>
      <c r="C46" s="32">
        <v>6</v>
      </c>
      <c r="D46" s="32">
        <v>8</v>
      </c>
    </row>
    <row r="47" spans="2:4" ht="11.1" customHeight="1" x14ac:dyDescent="0.25">
      <c r="B47" s="27" t="s">
        <v>22</v>
      </c>
      <c r="C47" s="27">
        <v>40</v>
      </c>
      <c r="D47" s="27">
        <v>50</v>
      </c>
    </row>
    <row r="48" spans="2:4" ht="11.1" customHeight="1" x14ac:dyDescent="0.25">
      <c r="B48" s="27" t="s">
        <v>10</v>
      </c>
      <c r="C48" s="27">
        <v>20</v>
      </c>
      <c r="D48" s="27">
        <v>20</v>
      </c>
    </row>
    <row r="49" spans="2:4" ht="11.1" customHeight="1" x14ac:dyDescent="0.25">
      <c r="B49" s="28" t="s">
        <v>47</v>
      </c>
      <c r="C49" s="20"/>
      <c r="D49" s="20"/>
    </row>
    <row r="50" spans="2:4" ht="11.1" customHeight="1" x14ac:dyDescent="0.25">
      <c r="B50" s="28" t="s">
        <v>54</v>
      </c>
      <c r="C50" s="20">
        <v>150</v>
      </c>
      <c r="D50" s="20">
        <v>200</v>
      </c>
    </row>
    <row r="51" spans="2:4" ht="11.1" customHeight="1" x14ac:dyDescent="0.25">
      <c r="B51" s="19" t="s">
        <v>87</v>
      </c>
      <c r="C51" s="42">
        <v>7.5</v>
      </c>
      <c r="D51" s="41">
        <v>10</v>
      </c>
    </row>
    <row r="52" spans="2:4" ht="11.1" customHeight="1" x14ac:dyDescent="0.25">
      <c r="B52" s="19" t="s">
        <v>88</v>
      </c>
      <c r="C52" s="42">
        <v>10</v>
      </c>
      <c r="D52" s="41">
        <v>12</v>
      </c>
    </row>
    <row r="53" spans="2:4" ht="11.1" customHeight="1" x14ac:dyDescent="0.25">
      <c r="B53" s="19" t="s">
        <v>36</v>
      </c>
      <c r="C53" s="42">
        <v>6</v>
      </c>
      <c r="D53" s="41">
        <v>8</v>
      </c>
    </row>
    <row r="54" spans="2:4" ht="11.1" customHeight="1" x14ac:dyDescent="0.25">
      <c r="B54" s="27" t="s">
        <v>67</v>
      </c>
      <c r="C54" s="20">
        <v>40</v>
      </c>
      <c r="D54" s="20">
        <v>50</v>
      </c>
    </row>
    <row r="55" spans="2:4" ht="11.1" customHeight="1" x14ac:dyDescent="0.25">
      <c r="B55" s="22" t="s">
        <v>78</v>
      </c>
      <c r="C55" s="38">
        <f>D55/50*40</f>
        <v>13.280000000000001</v>
      </c>
      <c r="D55" s="20">
        <v>16.600000000000001</v>
      </c>
    </row>
    <row r="56" spans="2:4" ht="11.1" customHeight="1" x14ac:dyDescent="0.25">
      <c r="B56" s="22" t="s">
        <v>36</v>
      </c>
      <c r="C56" s="38">
        <f t="shared" ref="C56:C58" si="5">D56/50*40</f>
        <v>9.36</v>
      </c>
      <c r="D56" s="38">
        <v>11.7</v>
      </c>
    </row>
    <row r="57" spans="2:4" ht="11.1" customHeight="1" x14ac:dyDescent="0.25">
      <c r="B57" s="22" t="s">
        <v>11</v>
      </c>
      <c r="C57" s="38">
        <f t="shared" si="5"/>
        <v>9.36</v>
      </c>
      <c r="D57" s="38">
        <v>11.7</v>
      </c>
    </row>
    <row r="58" spans="2:4" ht="11.1" customHeight="1" x14ac:dyDescent="0.25">
      <c r="B58" s="22" t="s">
        <v>76</v>
      </c>
      <c r="C58" s="38">
        <f t="shared" si="5"/>
        <v>7.52</v>
      </c>
      <c r="D58" s="38">
        <v>9.4</v>
      </c>
    </row>
    <row r="59" spans="2:4" ht="11.1" customHeight="1" x14ac:dyDescent="0.25">
      <c r="B59" s="22" t="s">
        <v>79</v>
      </c>
      <c r="C59" s="38">
        <v>9.36</v>
      </c>
      <c r="D59" s="38">
        <v>11.7</v>
      </c>
    </row>
    <row r="60" spans="2:4" ht="11.1" customHeight="1" x14ac:dyDescent="0.25">
      <c r="B60" s="27" t="s">
        <v>48</v>
      </c>
      <c r="C60" s="20"/>
      <c r="D60" s="20"/>
    </row>
    <row r="61" spans="2:4" ht="11.1" customHeight="1" x14ac:dyDescent="0.25">
      <c r="B61" s="27" t="s">
        <v>68</v>
      </c>
      <c r="C61" s="27">
        <v>60</v>
      </c>
      <c r="D61" s="27">
        <v>80</v>
      </c>
    </row>
    <row r="62" spans="2:4" ht="11.1" customHeight="1" x14ac:dyDescent="0.25">
      <c r="B62" s="22" t="s">
        <v>80</v>
      </c>
      <c r="C62" s="38">
        <f>D62/80*60</f>
        <v>52.5</v>
      </c>
      <c r="D62" s="20">
        <v>70</v>
      </c>
    </row>
    <row r="63" spans="2:4" ht="11.1" customHeight="1" x14ac:dyDescent="0.25">
      <c r="B63" s="22" t="s">
        <v>39</v>
      </c>
      <c r="C63" s="38">
        <f t="shared" ref="C63:C67" si="6">D63/80*60</f>
        <v>8.25</v>
      </c>
      <c r="D63" s="20">
        <v>11</v>
      </c>
    </row>
    <row r="64" spans="2:4" ht="11.1" customHeight="1" x14ac:dyDescent="0.25">
      <c r="B64" s="22" t="s">
        <v>35</v>
      </c>
      <c r="C64" s="38">
        <f t="shared" si="6"/>
        <v>12</v>
      </c>
      <c r="D64" s="20">
        <v>16</v>
      </c>
    </row>
    <row r="65" spans="2:4" ht="11.1" customHeight="1" x14ac:dyDescent="0.25">
      <c r="B65" s="22" t="s">
        <v>46</v>
      </c>
      <c r="C65" s="38">
        <f t="shared" si="6"/>
        <v>14.25</v>
      </c>
      <c r="D65" s="20">
        <v>19</v>
      </c>
    </row>
    <row r="66" spans="2:4" ht="11.1" customHeight="1" x14ac:dyDescent="0.25">
      <c r="B66" s="22" t="s">
        <v>11</v>
      </c>
      <c r="C66" s="38">
        <f t="shared" si="6"/>
        <v>4.5</v>
      </c>
      <c r="D66" s="20">
        <v>6</v>
      </c>
    </row>
    <row r="67" spans="2:4" ht="11.1" customHeight="1" x14ac:dyDescent="0.25">
      <c r="B67" s="22" t="s">
        <v>50</v>
      </c>
      <c r="C67" s="38">
        <f t="shared" si="6"/>
        <v>3</v>
      </c>
      <c r="D67" s="20">
        <v>4</v>
      </c>
    </row>
    <row r="68" spans="2:4" ht="11.1" customHeight="1" x14ac:dyDescent="0.25">
      <c r="B68" s="35" t="s">
        <v>85</v>
      </c>
      <c r="C68" s="35">
        <v>100</v>
      </c>
      <c r="D68" s="35">
        <v>100</v>
      </c>
    </row>
    <row r="69" spans="2:4" ht="11.1" customHeight="1" x14ac:dyDescent="0.25">
      <c r="B69" s="22" t="s">
        <v>81</v>
      </c>
      <c r="C69" s="23">
        <v>108</v>
      </c>
      <c r="D69" s="36">
        <v>108</v>
      </c>
    </row>
    <row r="70" spans="2:4" ht="11.1" customHeight="1" x14ac:dyDescent="0.25">
      <c r="B70" s="22" t="s">
        <v>11</v>
      </c>
      <c r="C70" s="23">
        <v>3</v>
      </c>
      <c r="D70" s="36">
        <v>3</v>
      </c>
    </row>
    <row r="71" spans="2:4" ht="11.1" customHeight="1" x14ac:dyDescent="0.25">
      <c r="B71" s="27" t="s">
        <v>27</v>
      </c>
      <c r="C71" s="27">
        <v>180</v>
      </c>
      <c r="D71" s="27">
        <v>200</v>
      </c>
    </row>
    <row r="72" spans="2:4" ht="11.1" customHeight="1" x14ac:dyDescent="0.25">
      <c r="B72" s="19" t="s">
        <v>40</v>
      </c>
      <c r="C72" s="23">
        <v>0.2</v>
      </c>
      <c r="D72" s="20">
        <v>0.3</v>
      </c>
    </row>
    <row r="73" spans="2:4" ht="11.1" customHeight="1" x14ac:dyDescent="0.25">
      <c r="B73" s="19" t="s">
        <v>36</v>
      </c>
      <c r="C73" s="23">
        <v>6</v>
      </c>
      <c r="D73" s="20">
        <v>8</v>
      </c>
    </row>
  </sheetData>
  <mergeCells count="1">
    <mergeCell ref="B1:D1"/>
  </mergeCells>
  <pageMargins left="0.23622047244094491" right="0.23622047244094491" top="0" bottom="0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Меню 1-3</vt:lpstr>
      <vt:lpstr>Меню 3-7</vt:lpstr>
      <vt:lpstr>МЕНЮ раскладка (14)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2024-11-11T22:54:20Z</dcterms:modified>
</cp:coreProperties>
</file>