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Меню 1-3" sheetId="1" r:id="rId1"/>
    <sheet name="Меню 3-7" sheetId="2" r:id="rId2"/>
    <sheet name="МЕНЮ раскладка (13)" sheetId="5" r:id="rId3"/>
  </sheets>
  <calcPr calcId="162913"/>
</workbook>
</file>

<file path=xl/calcChain.xml><?xml version="1.0" encoding="utf-8"?>
<calcChain xmlns="http://schemas.openxmlformats.org/spreadsheetml/2006/main">
  <c r="C65" i="5" l="1"/>
  <c r="C64" i="5"/>
  <c r="C58" i="5" l="1"/>
  <c r="C59" i="5"/>
  <c r="C60" i="5"/>
  <c r="C61" i="5"/>
  <c r="C57" i="5"/>
  <c r="C21" i="5" l="1"/>
  <c r="C23" i="5"/>
  <c r="C24" i="5"/>
  <c r="C20" i="5"/>
  <c r="C35" i="5" l="1"/>
  <c r="C36" i="5"/>
  <c r="C37" i="5"/>
  <c r="C39" i="5"/>
  <c r="C34" i="5"/>
  <c r="F23" i="1" l="1"/>
  <c r="G23" i="1"/>
  <c r="H23" i="1"/>
  <c r="E23" i="1"/>
  <c r="F11" i="1"/>
  <c r="G11" i="1"/>
  <c r="H11" i="1"/>
  <c r="E11" i="1"/>
  <c r="F5" i="1" l="1"/>
  <c r="G5" i="1"/>
  <c r="H5" i="1"/>
  <c r="E5" i="1" l="1"/>
  <c r="F8" i="1" l="1"/>
  <c r="G8" i="1"/>
  <c r="H8" i="1"/>
  <c r="C69" i="5" l="1"/>
  <c r="F28" i="1" l="1"/>
  <c r="G28" i="1"/>
  <c r="H28" i="1"/>
  <c r="E28" i="1"/>
  <c r="E8" i="1"/>
  <c r="H6" i="1" l="1"/>
  <c r="G6" i="1"/>
  <c r="F6" i="1"/>
  <c r="E6" i="1"/>
  <c r="H17" i="1"/>
  <c r="G17" i="1"/>
  <c r="F17" i="1"/>
  <c r="E17" i="1"/>
  <c r="C27" i="5" l="1"/>
  <c r="C28" i="5"/>
  <c r="C29" i="5"/>
  <c r="C30" i="5"/>
  <c r="C31" i="5"/>
  <c r="C32" i="5"/>
  <c r="C26" i="5"/>
  <c r="F14" i="1" l="1"/>
  <c r="G14" i="1"/>
  <c r="H14" i="1"/>
  <c r="E14" i="1"/>
  <c r="F18" i="1"/>
  <c r="G18" i="1"/>
  <c r="H18" i="1"/>
  <c r="E18" i="1"/>
  <c r="F7" i="1"/>
  <c r="G7" i="1"/>
  <c r="H7" i="1"/>
  <c r="E7" i="1"/>
  <c r="E30" i="2" l="1"/>
  <c r="F30" i="2"/>
  <c r="G30" i="2"/>
  <c r="H30" i="2"/>
  <c r="D30" i="2"/>
  <c r="F30" i="1" l="1"/>
  <c r="G30" i="1"/>
  <c r="H30" i="1"/>
  <c r="E30" i="1"/>
  <c r="F15" i="1" l="1"/>
  <c r="G15" i="1"/>
  <c r="H15" i="1"/>
  <c r="E15" i="1"/>
  <c r="E9" i="1"/>
  <c r="I30" i="2"/>
  <c r="I24" i="2"/>
  <c r="H24" i="2"/>
  <c r="G24" i="2"/>
  <c r="F24" i="2"/>
  <c r="E24" i="2"/>
  <c r="D24" i="2"/>
  <c r="I20" i="2"/>
  <c r="H20" i="2"/>
  <c r="G20" i="2"/>
  <c r="F20" i="2"/>
  <c r="E20" i="2"/>
  <c r="D20" i="2"/>
  <c r="H12" i="2"/>
  <c r="G12" i="2"/>
  <c r="F12" i="2"/>
  <c r="E12" i="2"/>
  <c r="D12" i="2"/>
  <c r="I9" i="2"/>
  <c r="H9" i="2"/>
  <c r="G9" i="2"/>
  <c r="F9" i="2"/>
  <c r="E9" i="2"/>
  <c r="D9" i="2"/>
  <c r="E12" i="1"/>
  <c r="F12" i="1"/>
  <c r="G12" i="1"/>
  <c r="H12" i="1"/>
  <c r="D12" i="1"/>
  <c r="I30" i="1"/>
  <c r="E24" i="1"/>
  <c r="F24" i="1"/>
  <c r="G24" i="1"/>
  <c r="H24" i="1"/>
  <c r="I24" i="1"/>
  <c r="D24" i="1"/>
  <c r="D30" i="1"/>
  <c r="I20" i="1"/>
  <c r="D20" i="1"/>
  <c r="F9" i="1"/>
  <c r="G9" i="1"/>
  <c r="H9" i="1"/>
  <c r="I9" i="1"/>
  <c r="I12" i="1" s="1"/>
  <c r="D9" i="1"/>
  <c r="F20" i="1" l="1"/>
  <c r="F31" i="1" s="1"/>
  <c r="I31" i="1"/>
  <c r="I31" i="2"/>
  <c r="H20" i="1"/>
  <c r="H31" i="1" s="1"/>
  <c r="G20" i="1"/>
  <c r="G31" i="1" s="1"/>
  <c r="E31" i="2"/>
  <c r="E20" i="1"/>
  <c r="E31" i="1" s="1"/>
  <c r="G31" i="2"/>
  <c r="H31" i="2"/>
  <c r="D31" i="1"/>
  <c r="F31" i="2"/>
  <c r="D31" i="2"/>
  <c r="I12" i="2"/>
</calcChain>
</file>

<file path=xl/sharedStrings.xml><?xml version="1.0" encoding="utf-8"?>
<sst xmlns="http://schemas.openxmlformats.org/spreadsheetml/2006/main" count="198" uniqueCount="99">
  <si>
    <t>Прием пищи</t>
  </si>
  <si>
    <t>Наименование блюда</t>
  </si>
  <si>
    <t>Выход блюда</t>
  </si>
  <si>
    <t>Пищевые вещества (г)</t>
  </si>
  <si>
    <t>Витамины, мг</t>
  </si>
  <si>
    <t>№ рецептуры</t>
  </si>
  <si>
    <t>№ ТК</t>
  </si>
  <si>
    <t>Возрастная категория: от 3 до 7 лет</t>
  </si>
  <si>
    <t>Завтрак</t>
  </si>
  <si>
    <t>2 завтрак</t>
  </si>
  <si>
    <t>Хлеб из муки пшеничной первого сорта</t>
  </si>
  <si>
    <t>Масло сливочное</t>
  </si>
  <si>
    <t>ИТОГО:</t>
  </si>
  <si>
    <t>Б</t>
  </si>
  <si>
    <t>Ж</t>
  </si>
  <si>
    <t>У</t>
  </si>
  <si>
    <t>Энергетическая ценность (ккал)</t>
  </si>
  <si>
    <t>С</t>
  </si>
  <si>
    <t>№ 1</t>
  </si>
  <si>
    <t>Обед</t>
  </si>
  <si>
    <t>Хлеб ржаной</t>
  </si>
  <si>
    <t>Полдник</t>
  </si>
  <si>
    <t>Ужин</t>
  </si>
  <si>
    <t>Чай с сахаром</t>
  </si>
  <si>
    <t xml:space="preserve">ИТОГО ЗА ДЕНЬ: </t>
  </si>
  <si>
    <t>Возрастная категория: от 1 до 3 лет</t>
  </si>
  <si>
    <t>Ясли (брутто)</t>
  </si>
  <si>
    <t>Сад (брутто)</t>
  </si>
  <si>
    <t>ЗАВТРАК</t>
  </si>
  <si>
    <t>Молоко</t>
  </si>
  <si>
    <t>Сахар</t>
  </si>
  <si>
    <t>Вода</t>
  </si>
  <si>
    <t>Хлеб пшеничный (батон)</t>
  </si>
  <si>
    <t>2 ЗАВТРАК</t>
  </si>
  <si>
    <t>ОБЕД</t>
  </si>
  <si>
    <t>Масло растительное</t>
  </si>
  <si>
    <t>Картофель</t>
  </si>
  <si>
    <t>Морковь</t>
  </si>
  <si>
    <t>Лук репчатый</t>
  </si>
  <si>
    <t>ПОЛДНИК</t>
  </si>
  <si>
    <t>УЖИН</t>
  </si>
  <si>
    <t>Мука пшеничная</t>
  </si>
  <si>
    <t>Яйца (меланж)</t>
  </si>
  <si>
    <t>Дрожжи</t>
  </si>
  <si>
    <t xml:space="preserve">Хлеб из муки пшеничной </t>
  </si>
  <si>
    <t>Меланж</t>
  </si>
  <si>
    <t>Мясо говядина</t>
  </si>
  <si>
    <t>Чай</t>
  </si>
  <si>
    <t>№ 411</t>
  </si>
  <si>
    <t>Суп картофельный с мясными фрикадельками</t>
  </si>
  <si>
    <t>Чай с молоком</t>
  </si>
  <si>
    <t>№ 89</t>
  </si>
  <si>
    <t>№ 441</t>
  </si>
  <si>
    <t>№ 413</t>
  </si>
  <si>
    <t>Бутерброд с маслом сливочным</t>
  </si>
  <si>
    <t>Томатная паста</t>
  </si>
  <si>
    <t xml:space="preserve">№ 199 </t>
  </si>
  <si>
    <t>№ 199</t>
  </si>
  <si>
    <t>Кисло-молочный напиток "Снежок"</t>
  </si>
  <si>
    <t>№ 420</t>
  </si>
  <si>
    <t>Сок</t>
  </si>
  <si>
    <t>№ 21</t>
  </si>
  <si>
    <t>№ 392</t>
  </si>
  <si>
    <t>Печень говяжья</t>
  </si>
  <si>
    <t>морковья свежая</t>
  </si>
  <si>
    <t>№ 292</t>
  </si>
  <si>
    <t>№ 334</t>
  </si>
  <si>
    <t>Каша рисовая жидкая с сахаром и маслом</t>
  </si>
  <si>
    <t>Крупа рис</t>
  </si>
  <si>
    <t>МЕНЮ-раскладка день 13 (тринадцатый)</t>
  </si>
  <si>
    <t>День 13 (тринадцатый)</t>
  </si>
  <si>
    <t>Икра морковная</t>
  </si>
  <si>
    <t>Капуста тушеная с мясом</t>
  </si>
  <si>
    <t>Ватрушка  с творогом</t>
  </si>
  <si>
    <t>Гуляш из печени</t>
  </si>
  <si>
    <t>Картофель отварной</t>
  </si>
  <si>
    <t>Ватрушка с творогом</t>
  </si>
  <si>
    <t>Капуста белокачанная свежая</t>
  </si>
  <si>
    <t>Морковь свежая</t>
  </si>
  <si>
    <t>Томат-паста</t>
  </si>
  <si>
    <t>Говядина</t>
  </si>
  <si>
    <t>Творог</t>
  </si>
  <si>
    <t>№ 55</t>
  </si>
  <si>
    <t>№ 143</t>
  </si>
  <si>
    <t>№ 293</t>
  </si>
  <si>
    <t>№ 336</t>
  </si>
  <si>
    <t>Компот из свежих фруктов</t>
  </si>
  <si>
    <t>Фрукты свежие</t>
  </si>
  <si>
    <t>Томат паста</t>
  </si>
  <si>
    <t>Картофель свежий</t>
  </si>
  <si>
    <t>№ 05</t>
  </si>
  <si>
    <t>№ 12</t>
  </si>
  <si>
    <t>№ 23</t>
  </si>
  <si>
    <t>№ 58</t>
  </si>
  <si>
    <t>№ 18</t>
  </si>
  <si>
    <t>№ 75</t>
  </si>
  <si>
    <t>№ 43</t>
  </si>
  <si>
    <t>№ 15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</si>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</sst>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right"/>
    </xf>
    <xf numFmtId="0" fontId="1" fillId="0" borderId="6" xfId="0" applyFont="1" applyBorder="1"/>
    <xf numFmtId="0" fontId="1" fillId="0" borderId="7" xfId="0" applyFont="1" applyBorder="1" applyAlignment="1">
      <alignment horizontal="right"/>
    </xf>
    <xf numFmtId="0" fontId="1" fillId="0" borderId="7" xfId="0" applyFont="1" applyBorder="1"/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1" fillId="0" borderId="7" xfId="0" applyFont="1" applyBorder="1" applyAlignment="1">
      <alignment horizontal="center"/>
    </xf>
    <xf numFmtId="2" fontId="0" fillId="0" borderId="1" xfId="0" applyNumberFormat="1" applyBorder="1"/>
    <xf numFmtId="2" fontId="1" fillId="0" borderId="7" xfId="0" applyNumberFormat="1" applyFont="1" applyBorder="1"/>
    <xf numFmtId="0" fontId="3" fillId="0" borderId="1" xfId="0" applyFont="1" applyFill="1" applyBorder="1"/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0" fillId="0" borderId="1" xfId="0" applyNumberFormat="1" applyBorder="1"/>
    <xf numFmtId="2" fontId="0" fillId="0" borderId="2" xfId="0" applyNumberFormat="1" applyBorder="1"/>
    <xf numFmtId="2" fontId="0" fillId="0" borderId="7" xfId="0" applyNumberForma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1" fillId="0" borderId="3" xfId="0" applyFont="1" applyBorder="1" applyAlignment="1"/>
    <xf numFmtId="0" fontId="2" fillId="0" borderId="0" xfId="0" applyFont="1" applyAlignment="1">
      <alignment wrapText="1"/>
    </xf>
    <xf numFmtId="0" fontId="2" fillId="0" borderId="0" xfId="0" applyFont="1" applyAlignment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2"/>
  <sheetViews>
    <sheetView tabSelected="1" workbookViewId="0">
      <selection activeCell="S12" sqref="S12"/>
    </sheetView>
  </sheetViews>
  <sheetFormatPr defaultRowHeight="15" x14ac:dyDescent="0.25"/>
  <cols>
    <col min="1" max="1" width="4.85546875" customWidth="1"/>
    <col min="2" max="2" width="10.5703125" customWidth="1"/>
    <col min="3" max="3" width="44.140625" customWidth="1"/>
    <col min="5" max="7" width="9.28515625" bestFit="1" customWidth="1"/>
    <col min="8" max="8" width="9.5703125" bestFit="1" customWidth="1"/>
    <col min="9" max="9" width="11.7109375" customWidth="1"/>
  </cols>
  <sheetData>
    <row r="1" spans="2:11" ht="15.75" customHeight="1" x14ac:dyDescent="0.25">
      <c r="B1" s="54" t="s">
        <v>70</v>
      </c>
      <c r="C1" s="55"/>
      <c r="D1" s="55"/>
    </row>
    <row r="2" spans="2:11" ht="15.75" x14ac:dyDescent="0.25">
      <c r="B2" s="55" t="s">
        <v>25</v>
      </c>
      <c r="C2" s="55"/>
      <c r="D2" s="55"/>
    </row>
    <row r="3" spans="2:11" ht="45" x14ac:dyDescent="0.25">
      <c r="B3" s="48" t="s">
        <v>0</v>
      </c>
      <c r="C3" s="49" t="s">
        <v>1</v>
      </c>
      <c r="D3" s="48" t="s">
        <v>2</v>
      </c>
      <c r="E3" s="49" t="s">
        <v>3</v>
      </c>
      <c r="F3" s="49"/>
      <c r="G3" s="49"/>
      <c r="H3" s="48" t="s">
        <v>16</v>
      </c>
      <c r="I3" s="2" t="s">
        <v>4</v>
      </c>
      <c r="J3" s="2" t="s">
        <v>5</v>
      </c>
      <c r="K3" s="2" t="s">
        <v>6</v>
      </c>
    </row>
    <row r="4" spans="2:11" x14ac:dyDescent="0.25">
      <c r="B4" s="49"/>
      <c r="C4" s="49"/>
      <c r="D4" s="49"/>
      <c r="E4" s="3" t="s">
        <v>13</v>
      </c>
      <c r="F4" s="3" t="s">
        <v>14</v>
      </c>
      <c r="G4" s="3" t="s">
        <v>15</v>
      </c>
      <c r="H4" s="49"/>
      <c r="I4" s="3" t="s">
        <v>17</v>
      </c>
      <c r="J4" s="3"/>
      <c r="K4" s="3"/>
    </row>
    <row r="5" spans="2:11" x14ac:dyDescent="0.25">
      <c r="B5" s="4" t="s">
        <v>8</v>
      </c>
      <c r="C5" s="5" t="s">
        <v>67</v>
      </c>
      <c r="D5" s="5">
        <v>150</v>
      </c>
      <c r="E5" s="17">
        <f>'Меню 3-7'!E5/200*150</f>
        <v>2.0999999999999996</v>
      </c>
      <c r="F5" s="17">
        <f>'Меню 3-7'!F5/200*150</f>
        <v>2.2799999999999998</v>
      </c>
      <c r="G5" s="17">
        <f>'Меню 3-7'!G5/200*150</f>
        <v>18.824999999999999</v>
      </c>
      <c r="H5" s="17">
        <f>'Меню 3-7'!H5/200*150</f>
        <v>109.27499999999999</v>
      </c>
      <c r="I5" s="6"/>
      <c r="J5" s="5" t="s">
        <v>56</v>
      </c>
      <c r="K5" s="5" t="s">
        <v>90</v>
      </c>
    </row>
    <row r="6" spans="2:11" x14ac:dyDescent="0.25">
      <c r="B6" s="4"/>
      <c r="C6" s="5" t="s">
        <v>23</v>
      </c>
      <c r="D6" s="5">
        <v>180</v>
      </c>
      <c r="E6" s="17">
        <f>'Меню 3-7'!E6/200*180</f>
        <v>4.7699999999999999E-2</v>
      </c>
      <c r="F6" s="37">
        <f>'Меню 3-7'!F6/200*180</f>
        <v>1.1699999999999999E-2</v>
      </c>
      <c r="G6" s="17">
        <f>'Меню 3-7'!G6/200*180</f>
        <v>8.3879999999999999</v>
      </c>
      <c r="H6" s="17">
        <f>'Меню 3-7'!H6/200*180</f>
        <v>33.596999999999994</v>
      </c>
      <c r="I6" s="6"/>
      <c r="J6" s="5" t="s">
        <v>48</v>
      </c>
      <c r="K6" s="5" t="s">
        <v>91</v>
      </c>
    </row>
    <row r="7" spans="2:11" x14ac:dyDescent="0.25">
      <c r="B7" s="4"/>
      <c r="C7" s="5" t="s">
        <v>44</v>
      </c>
      <c r="D7" s="5">
        <v>20</v>
      </c>
      <c r="E7" s="37">
        <f>'Меню 3-7'!E7/30*20</f>
        <v>1.58</v>
      </c>
      <c r="F7" s="37">
        <f>'Меню 3-7'!F7/30*20</f>
        <v>0.2</v>
      </c>
      <c r="G7" s="37">
        <f>'Меню 3-7'!G7/30*20</f>
        <v>9.66</v>
      </c>
      <c r="H7" s="37">
        <f>'Меню 3-7'!H7/30*20</f>
        <v>47.333333333333336</v>
      </c>
      <c r="I7" s="6"/>
      <c r="J7" s="5" t="s">
        <v>18</v>
      </c>
      <c r="K7" s="5"/>
    </row>
    <row r="8" spans="2:11" ht="15.75" thickBot="1" x14ac:dyDescent="0.3">
      <c r="B8" s="7"/>
      <c r="C8" s="8" t="s">
        <v>11</v>
      </c>
      <c r="D8" s="8">
        <v>5</v>
      </c>
      <c r="E8" s="17">
        <f>'Меню 3-7'!E8/7*5</f>
        <v>4.2857142857142858E-2</v>
      </c>
      <c r="F8" s="17">
        <f>'Меню 3-7'!F8/7*5</f>
        <v>3.6214285714285714</v>
      </c>
      <c r="G8" s="17">
        <f>'Меню 3-7'!G8/7*5</f>
        <v>6.4285714285714279E-2</v>
      </c>
      <c r="H8" s="17">
        <f>'Меню 3-7'!H8/7*5</f>
        <v>33</v>
      </c>
      <c r="I8" s="9"/>
      <c r="J8" s="8" t="s">
        <v>18</v>
      </c>
      <c r="K8" s="8"/>
    </row>
    <row r="9" spans="2:11" ht="16.5" thickTop="1" thickBot="1" x14ac:dyDescent="0.3">
      <c r="B9" s="10"/>
      <c r="C9" s="11" t="s">
        <v>12</v>
      </c>
      <c r="D9" s="12">
        <f>SUM(D5:D8)</f>
        <v>355</v>
      </c>
      <c r="E9" s="18">
        <f t="shared" ref="E9:I9" si="0">SUM(E5:E8)</f>
        <v>3.7705571428571423</v>
      </c>
      <c r="F9" s="18">
        <f t="shared" si="0"/>
        <v>6.1131285714285717</v>
      </c>
      <c r="G9" s="18">
        <f t="shared" si="0"/>
        <v>36.937285714285721</v>
      </c>
      <c r="H9" s="18">
        <f t="shared" si="0"/>
        <v>223.20533333333333</v>
      </c>
      <c r="I9" s="11">
        <f t="shared" si="0"/>
        <v>0</v>
      </c>
      <c r="J9" s="13"/>
      <c r="K9" s="14"/>
    </row>
    <row r="10" spans="2:11" ht="7.5" customHeight="1" thickTop="1" x14ac:dyDescent="0.25">
      <c r="B10" s="53"/>
      <c r="C10" s="51"/>
      <c r="D10" s="51"/>
      <c r="E10" s="51"/>
      <c r="F10" s="51"/>
      <c r="G10" s="51"/>
      <c r="H10" s="51"/>
      <c r="I10" s="51"/>
      <c r="J10" s="51"/>
      <c r="K10" s="52"/>
    </row>
    <row r="11" spans="2:11" ht="15.75" thickBot="1" x14ac:dyDescent="0.3">
      <c r="B11" s="7" t="s">
        <v>9</v>
      </c>
      <c r="C11" s="8" t="s">
        <v>60</v>
      </c>
      <c r="D11" s="8">
        <v>150</v>
      </c>
      <c r="E11" s="8">
        <f>'Меню 3-7'!E11</f>
        <v>1.34</v>
      </c>
      <c r="F11" s="8">
        <f>'Меню 3-7'!F11</f>
        <v>1.4</v>
      </c>
      <c r="G11" s="8">
        <f>'Меню 3-7'!G11</f>
        <v>18.7</v>
      </c>
      <c r="H11" s="8">
        <f>'Меню 3-7'!H11</f>
        <v>85</v>
      </c>
      <c r="I11" s="9"/>
      <c r="J11" s="8"/>
      <c r="K11" s="8"/>
    </row>
    <row r="12" spans="2:11" ht="16.5" thickTop="1" thickBot="1" x14ac:dyDescent="0.3">
      <c r="B12" s="10"/>
      <c r="C12" s="11" t="s">
        <v>12</v>
      </c>
      <c r="D12" s="12">
        <f>D11</f>
        <v>150</v>
      </c>
      <c r="E12" s="12">
        <f t="shared" ref="E12:H12" si="1">E11</f>
        <v>1.34</v>
      </c>
      <c r="F12" s="12">
        <f t="shared" si="1"/>
        <v>1.4</v>
      </c>
      <c r="G12" s="12">
        <f t="shared" si="1"/>
        <v>18.7</v>
      </c>
      <c r="H12" s="12">
        <f t="shared" si="1"/>
        <v>85</v>
      </c>
      <c r="I12" s="11">
        <f t="shared" ref="I12" si="2">SUM(I8:I11)</f>
        <v>0</v>
      </c>
      <c r="J12" s="13"/>
      <c r="K12" s="14"/>
    </row>
    <row r="13" spans="2:11" ht="9" customHeight="1" thickTop="1" x14ac:dyDescent="0.25">
      <c r="B13" s="50"/>
      <c r="C13" s="51"/>
      <c r="D13" s="51"/>
      <c r="E13" s="51"/>
      <c r="F13" s="51"/>
      <c r="G13" s="51"/>
      <c r="H13" s="51"/>
      <c r="I13" s="51"/>
      <c r="J13" s="51"/>
      <c r="K13" s="52"/>
    </row>
    <row r="14" spans="2:11" x14ac:dyDescent="0.25">
      <c r="B14" s="4" t="s">
        <v>19</v>
      </c>
      <c r="C14" s="5" t="s">
        <v>71</v>
      </c>
      <c r="D14" s="5">
        <v>40</v>
      </c>
      <c r="E14" s="17">
        <f>'Меню 3-7'!E14/60*40</f>
        <v>0.54</v>
      </c>
      <c r="F14" s="17">
        <f>'Меню 3-7'!F14/60*40</f>
        <v>0.66666666666666663</v>
      </c>
      <c r="G14" s="17">
        <f>'Меню 3-7'!G14/60*40</f>
        <v>3.3733333333333331</v>
      </c>
      <c r="H14" s="17">
        <f>'Меню 3-7'!H14/60*40</f>
        <v>37.933333333333337</v>
      </c>
      <c r="I14" s="6"/>
      <c r="J14" s="5" t="s">
        <v>61</v>
      </c>
      <c r="K14" s="5"/>
    </row>
    <row r="15" spans="2:11" x14ac:dyDescent="0.25">
      <c r="B15" s="5"/>
      <c r="C15" s="5" t="s">
        <v>49</v>
      </c>
      <c r="D15" s="5">
        <v>160</v>
      </c>
      <c r="E15" s="17">
        <f>'Меню 3-7'!E15/200*160</f>
        <v>3.2</v>
      </c>
      <c r="F15" s="17">
        <f>'Меню 3-7'!F15/200*160</f>
        <v>3.3919999999999999</v>
      </c>
      <c r="G15" s="17">
        <f>'Меню 3-7'!G15/200*160</f>
        <v>9.879999999999999</v>
      </c>
      <c r="H15" s="17">
        <f>'Меню 3-7'!H15/200*160</f>
        <v>166.4</v>
      </c>
      <c r="I15" s="6"/>
      <c r="J15" s="5" t="s">
        <v>51</v>
      </c>
      <c r="K15" s="5" t="s">
        <v>92</v>
      </c>
    </row>
    <row r="16" spans="2:11" x14ac:dyDescent="0.25">
      <c r="B16" s="5"/>
      <c r="C16" s="5" t="s">
        <v>72</v>
      </c>
      <c r="D16" s="5">
        <v>150</v>
      </c>
      <c r="E16" s="5">
        <v>4.8</v>
      </c>
      <c r="F16" s="5">
        <v>7.8</v>
      </c>
      <c r="G16" s="5">
        <v>16.89</v>
      </c>
      <c r="H16" s="5">
        <v>267</v>
      </c>
      <c r="I16" s="6"/>
      <c r="J16" s="5" t="s">
        <v>65</v>
      </c>
      <c r="K16" s="5" t="s">
        <v>93</v>
      </c>
    </row>
    <row r="17" spans="2:11" x14ac:dyDescent="0.25">
      <c r="B17" s="5"/>
      <c r="C17" s="5" t="s">
        <v>86</v>
      </c>
      <c r="D17" s="5">
        <v>150</v>
      </c>
      <c r="E17" s="17">
        <f>'Меню 3-7'!E17/200*150</f>
        <v>0.33</v>
      </c>
      <c r="F17" s="17">
        <f>'Меню 3-7'!F17/200*150</f>
        <v>0.375</v>
      </c>
      <c r="G17" s="17">
        <f>'Меню 3-7'!G17/200*150</f>
        <v>20.82</v>
      </c>
      <c r="H17" s="17">
        <f>'Меню 3-7'!H17/200*150</f>
        <v>84.749999999999986</v>
      </c>
      <c r="I17" s="5">
        <v>35</v>
      </c>
      <c r="J17" s="5" t="s">
        <v>62</v>
      </c>
      <c r="K17" s="5" t="s">
        <v>94</v>
      </c>
    </row>
    <row r="18" spans="2:11" x14ac:dyDescent="0.25">
      <c r="B18" s="5"/>
      <c r="C18" s="5" t="s">
        <v>20</v>
      </c>
      <c r="D18" s="5">
        <v>40</v>
      </c>
      <c r="E18" s="37">
        <f>'Меню 3-7'!E18/50*40</f>
        <v>2.64</v>
      </c>
      <c r="F18" s="37">
        <f>'Меню 3-7'!F18/50*40</f>
        <v>0.44000000000000006</v>
      </c>
      <c r="G18" s="37">
        <f>'Меню 3-7'!G18/50*40</f>
        <v>13.36</v>
      </c>
      <c r="H18" s="37">
        <f>'Меню 3-7'!H18/50*40</f>
        <v>69.327999999999989</v>
      </c>
      <c r="I18" s="6"/>
      <c r="J18" s="5"/>
      <c r="K18" s="5"/>
    </row>
    <row r="19" spans="2:11" ht="15.75" thickBot="1" x14ac:dyDescent="0.3">
      <c r="B19" s="8"/>
      <c r="C19" s="8" t="s">
        <v>10</v>
      </c>
      <c r="D19" s="8">
        <v>20</v>
      </c>
      <c r="E19" s="8">
        <v>1.6</v>
      </c>
      <c r="F19" s="8">
        <v>0.2</v>
      </c>
      <c r="G19" s="8">
        <v>9.6999999999999993</v>
      </c>
      <c r="H19" s="8">
        <v>47.3</v>
      </c>
      <c r="I19" s="9"/>
      <c r="J19" s="8"/>
      <c r="K19" s="8"/>
    </row>
    <row r="20" spans="2:11" ht="16.5" thickTop="1" thickBot="1" x14ac:dyDescent="0.3">
      <c r="B20" s="15"/>
      <c r="C20" s="11" t="s">
        <v>12</v>
      </c>
      <c r="D20" s="12">
        <f t="shared" ref="D20:I20" si="3">SUM(D14:D19)</f>
        <v>560</v>
      </c>
      <c r="E20" s="18">
        <f t="shared" si="3"/>
        <v>13.11</v>
      </c>
      <c r="F20" s="18">
        <f t="shared" si="3"/>
        <v>12.873666666666665</v>
      </c>
      <c r="G20" s="18">
        <f t="shared" si="3"/>
        <v>74.023333333333326</v>
      </c>
      <c r="H20" s="18">
        <f t="shared" si="3"/>
        <v>672.7113333333333</v>
      </c>
      <c r="I20" s="12">
        <f t="shared" si="3"/>
        <v>35</v>
      </c>
      <c r="J20" s="13"/>
      <c r="K20" s="14"/>
    </row>
    <row r="21" spans="2:11" ht="9.75" customHeight="1" thickTop="1" x14ac:dyDescent="0.25">
      <c r="B21" s="50"/>
      <c r="C21" s="51"/>
      <c r="D21" s="51"/>
      <c r="E21" s="51"/>
      <c r="F21" s="51"/>
      <c r="G21" s="51"/>
      <c r="H21" s="51"/>
      <c r="I21" s="51"/>
      <c r="J21" s="51"/>
      <c r="K21" s="52"/>
    </row>
    <row r="22" spans="2:11" x14ac:dyDescent="0.25">
      <c r="B22" s="4" t="s">
        <v>21</v>
      </c>
      <c r="C22" s="5" t="s">
        <v>58</v>
      </c>
      <c r="D22" s="5">
        <v>150</v>
      </c>
      <c r="E22" s="17">
        <v>5.8</v>
      </c>
      <c r="F22" s="17">
        <v>5.9</v>
      </c>
      <c r="G22" s="17">
        <v>21.6</v>
      </c>
      <c r="H22" s="17">
        <v>158</v>
      </c>
      <c r="I22" s="6"/>
      <c r="J22" s="5" t="s">
        <v>59</v>
      </c>
      <c r="K22" s="5"/>
    </row>
    <row r="23" spans="2:11" ht="15.75" thickBot="1" x14ac:dyDescent="0.3">
      <c r="B23" s="7"/>
      <c r="C23" s="8" t="s">
        <v>76</v>
      </c>
      <c r="D23" s="8">
        <v>50</v>
      </c>
      <c r="E23" s="38">
        <f>'Меню 3-7'!E23</f>
        <v>3.18</v>
      </c>
      <c r="F23" s="38">
        <f>'Меню 3-7'!F23</f>
        <v>4.08</v>
      </c>
      <c r="G23" s="38">
        <f>'Меню 3-7'!G23</f>
        <v>31.5</v>
      </c>
      <c r="H23" s="38">
        <f>'Меню 3-7'!H23</f>
        <v>158</v>
      </c>
      <c r="I23" s="9"/>
      <c r="J23" s="8" t="s">
        <v>52</v>
      </c>
      <c r="K23" s="8"/>
    </row>
    <row r="24" spans="2:11" ht="16.5" thickTop="1" thickBot="1" x14ac:dyDescent="0.3">
      <c r="B24" s="15"/>
      <c r="C24" s="11" t="s">
        <v>12</v>
      </c>
      <c r="D24" s="13">
        <f>SUM(D22:D23)</f>
        <v>200</v>
      </c>
      <c r="E24" s="39">
        <f t="shared" ref="E24:I24" si="4">SUM(E22:E23)</f>
        <v>8.98</v>
      </c>
      <c r="F24" s="39">
        <f t="shared" si="4"/>
        <v>9.98</v>
      </c>
      <c r="G24" s="39">
        <f t="shared" si="4"/>
        <v>53.1</v>
      </c>
      <c r="H24" s="39">
        <f t="shared" si="4"/>
        <v>316</v>
      </c>
      <c r="I24" s="13">
        <f t="shared" si="4"/>
        <v>0</v>
      </c>
      <c r="J24" s="13"/>
      <c r="K24" s="14"/>
    </row>
    <row r="25" spans="2:11" ht="7.5" customHeight="1" thickTop="1" x14ac:dyDescent="0.25">
      <c r="B25" s="50"/>
      <c r="C25" s="51"/>
      <c r="D25" s="51"/>
      <c r="E25" s="51"/>
      <c r="F25" s="51"/>
      <c r="G25" s="51"/>
      <c r="H25" s="51"/>
      <c r="I25" s="51"/>
      <c r="J25" s="51"/>
      <c r="K25" s="52"/>
    </row>
    <row r="26" spans="2:11" x14ac:dyDescent="0.25">
      <c r="B26" s="4" t="s">
        <v>22</v>
      </c>
      <c r="C26" s="5" t="s">
        <v>74</v>
      </c>
      <c r="D26" s="5">
        <v>60</v>
      </c>
      <c r="E26" s="5">
        <v>11.17</v>
      </c>
      <c r="F26" s="5">
        <v>6</v>
      </c>
      <c r="G26" s="5">
        <v>7.2</v>
      </c>
      <c r="H26" s="5">
        <v>115.1</v>
      </c>
      <c r="I26" s="6"/>
      <c r="J26" s="5"/>
      <c r="K26" s="5" t="s">
        <v>95</v>
      </c>
    </row>
    <row r="27" spans="2:11" x14ac:dyDescent="0.25">
      <c r="B27" s="5"/>
      <c r="C27" s="5" t="s">
        <v>75</v>
      </c>
      <c r="D27" s="5">
        <v>100</v>
      </c>
      <c r="E27" s="17">
        <v>4.4000000000000004</v>
      </c>
      <c r="F27" s="17">
        <v>3.8</v>
      </c>
      <c r="G27" s="17">
        <v>14.2</v>
      </c>
      <c r="H27" s="17">
        <v>154</v>
      </c>
      <c r="I27" s="6"/>
      <c r="J27" s="5" t="s">
        <v>66</v>
      </c>
      <c r="K27" s="5" t="s">
        <v>96</v>
      </c>
    </row>
    <row r="28" spans="2:11" x14ac:dyDescent="0.25">
      <c r="B28" s="5"/>
      <c r="C28" s="5" t="s">
        <v>50</v>
      </c>
      <c r="D28" s="5">
        <v>180</v>
      </c>
      <c r="E28" s="17">
        <f>'Меню 3-7'!E28/200*180</f>
        <v>2.403</v>
      </c>
      <c r="F28" s="17">
        <f>'Меню 3-7'!F28/200*180</f>
        <v>2.5199999999999996</v>
      </c>
      <c r="G28" s="17">
        <f>'Меню 3-7'!G28/200*180</f>
        <v>12.879000000000001</v>
      </c>
      <c r="H28" s="17">
        <f>'Меню 3-7'!H28/200*180</f>
        <v>89.1</v>
      </c>
      <c r="I28" s="6"/>
      <c r="J28" s="5" t="s">
        <v>53</v>
      </c>
      <c r="K28" s="5" t="s">
        <v>97</v>
      </c>
    </row>
    <row r="29" spans="2:11" ht="15.75" thickBot="1" x14ac:dyDescent="0.3">
      <c r="B29" s="5"/>
      <c r="C29" s="5" t="s">
        <v>98</v>
      </c>
      <c r="D29" s="5">
        <v>20</v>
      </c>
      <c r="E29" s="37">
        <v>2.67</v>
      </c>
      <c r="F29" s="17">
        <v>2.8</v>
      </c>
      <c r="G29" s="37">
        <v>14.31</v>
      </c>
      <c r="H29" s="37">
        <v>99</v>
      </c>
      <c r="I29" s="6"/>
      <c r="J29" s="5" t="s">
        <v>53</v>
      </c>
      <c r="K29" s="5"/>
    </row>
    <row r="30" spans="2:11" ht="16.5" thickTop="1" thickBot="1" x14ac:dyDescent="0.3">
      <c r="B30" s="15"/>
      <c r="C30" s="11" t="s">
        <v>12</v>
      </c>
      <c r="D30" s="12">
        <f t="shared" ref="D30:I30" si="5">SUM(D26:D28)</f>
        <v>340</v>
      </c>
      <c r="E30" s="18">
        <f t="shared" si="5"/>
        <v>17.972999999999999</v>
      </c>
      <c r="F30" s="18">
        <f t="shared" si="5"/>
        <v>12.32</v>
      </c>
      <c r="G30" s="18">
        <f t="shared" si="5"/>
        <v>34.278999999999996</v>
      </c>
      <c r="H30" s="18">
        <f t="shared" si="5"/>
        <v>358.20000000000005</v>
      </c>
      <c r="I30" s="12">
        <f t="shared" si="5"/>
        <v>0</v>
      </c>
      <c r="J30" s="12"/>
      <c r="K30" s="14"/>
    </row>
    <row r="31" spans="2:11" ht="16.5" thickTop="1" thickBot="1" x14ac:dyDescent="0.3">
      <c r="B31" s="15"/>
      <c r="C31" s="16" t="s">
        <v>24</v>
      </c>
      <c r="D31" s="12">
        <f t="shared" ref="D31:I31" si="6">D9+D11+D20+D24+D30</f>
        <v>1605</v>
      </c>
      <c r="E31" s="18">
        <f t="shared" si="6"/>
        <v>45.173557142857142</v>
      </c>
      <c r="F31" s="18">
        <f t="shared" si="6"/>
        <v>42.686795238095243</v>
      </c>
      <c r="G31" s="18">
        <f t="shared" si="6"/>
        <v>217.03961904761903</v>
      </c>
      <c r="H31" s="18">
        <f t="shared" si="6"/>
        <v>1655.1166666666666</v>
      </c>
      <c r="I31" s="12">
        <f t="shared" si="6"/>
        <v>35</v>
      </c>
      <c r="J31" s="12"/>
      <c r="K31" s="14"/>
    </row>
    <row r="32" spans="2:11" ht="15.75" thickTop="1" x14ac:dyDescent="0.25">
      <c r="I32" s="1"/>
    </row>
  </sheetData>
  <mergeCells count="11">
    <mergeCell ref="B1:D1"/>
    <mergeCell ref="B2:D2"/>
    <mergeCell ref="D3:D4"/>
    <mergeCell ref="C3:C4"/>
    <mergeCell ref="B3:B4"/>
    <mergeCell ref="H3:H4"/>
    <mergeCell ref="B25:K25"/>
    <mergeCell ref="B21:K21"/>
    <mergeCell ref="B13:K13"/>
    <mergeCell ref="B10:K10"/>
    <mergeCell ref="E3:G3"/>
  </mergeCells>
  <pageMargins left="0.23622047244094491" right="0.23622047244094491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2"/>
  <sheetViews>
    <sheetView workbookViewId="0">
      <selection activeCell="Q29" sqref="Q29"/>
    </sheetView>
  </sheetViews>
  <sheetFormatPr defaultRowHeight="15" x14ac:dyDescent="0.25"/>
  <cols>
    <col min="1" max="1" width="4.85546875" customWidth="1"/>
    <col min="2" max="2" width="10.5703125" customWidth="1"/>
    <col min="3" max="3" width="44.140625" customWidth="1"/>
    <col min="9" max="9" width="11.7109375" customWidth="1"/>
    <col min="10" max="10" width="10.140625" customWidth="1"/>
  </cols>
  <sheetData>
    <row r="1" spans="2:11" ht="15.75" customHeight="1" x14ac:dyDescent="0.25">
      <c r="B1" s="54" t="s">
        <v>70</v>
      </c>
      <c r="C1" s="55"/>
      <c r="D1" s="55"/>
    </row>
    <row r="2" spans="2:11" ht="15.75" x14ac:dyDescent="0.25">
      <c r="B2" s="55" t="s">
        <v>7</v>
      </c>
      <c r="C2" s="55"/>
      <c r="D2" s="55"/>
    </row>
    <row r="3" spans="2:11" ht="45" x14ac:dyDescent="0.25">
      <c r="B3" s="48" t="s">
        <v>0</v>
      </c>
      <c r="C3" s="49" t="s">
        <v>1</v>
      </c>
      <c r="D3" s="48" t="s">
        <v>2</v>
      </c>
      <c r="E3" s="49" t="s">
        <v>3</v>
      </c>
      <c r="F3" s="49"/>
      <c r="G3" s="49"/>
      <c r="H3" s="48" t="s">
        <v>16</v>
      </c>
      <c r="I3" s="2" t="s">
        <v>4</v>
      </c>
      <c r="J3" s="2" t="s">
        <v>5</v>
      </c>
      <c r="K3" s="2" t="s">
        <v>6</v>
      </c>
    </row>
    <row r="4" spans="2:11" x14ac:dyDescent="0.25">
      <c r="B4" s="49"/>
      <c r="C4" s="49"/>
      <c r="D4" s="49"/>
      <c r="E4" s="3" t="s">
        <v>13</v>
      </c>
      <c r="F4" s="3" t="s">
        <v>14</v>
      </c>
      <c r="G4" s="3" t="s">
        <v>15</v>
      </c>
      <c r="H4" s="49"/>
      <c r="I4" s="3" t="s">
        <v>17</v>
      </c>
      <c r="J4" s="3"/>
      <c r="K4" s="3"/>
    </row>
    <row r="5" spans="2:11" x14ac:dyDescent="0.25">
      <c r="B5" s="4" t="s">
        <v>8</v>
      </c>
      <c r="C5" s="5" t="s">
        <v>67</v>
      </c>
      <c r="D5" s="5">
        <v>200</v>
      </c>
      <c r="E5" s="17">
        <v>2.8</v>
      </c>
      <c r="F5" s="17">
        <v>3.04</v>
      </c>
      <c r="G5" s="17">
        <v>25.1</v>
      </c>
      <c r="H5" s="17">
        <v>145.69999999999999</v>
      </c>
      <c r="I5" s="6"/>
      <c r="J5" s="5" t="s">
        <v>57</v>
      </c>
      <c r="K5" s="5" t="s">
        <v>90</v>
      </c>
    </row>
    <row r="6" spans="2:11" x14ac:dyDescent="0.25">
      <c r="B6" s="4"/>
      <c r="C6" s="5" t="s">
        <v>23</v>
      </c>
      <c r="D6" s="5">
        <v>200</v>
      </c>
      <c r="E6" s="37">
        <v>5.2999999999999999E-2</v>
      </c>
      <c r="F6" s="37">
        <v>1.2999999999999999E-2</v>
      </c>
      <c r="G6" s="37">
        <v>9.32</v>
      </c>
      <c r="H6" s="37">
        <v>37.33</v>
      </c>
      <c r="I6" s="6"/>
      <c r="J6" s="5" t="s">
        <v>48</v>
      </c>
      <c r="K6" s="5" t="s">
        <v>91</v>
      </c>
    </row>
    <row r="7" spans="2:11" x14ac:dyDescent="0.25">
      <c r="B7" s="4"/>
      <c r="C7" s="5" t="s">
        <v>44</v>
      </c>
      <c r="D7" s="5">
        <v>30</v>
      </c>
      <c r="E7" s="5">
        <v>2.37</v>
      </c>
      <c r="F7" s="5">
        <v>0.3</v>
      </c>
      <c r="G7" s="5">
        <v>14.49</v>
      </c>
      <c r="H7" s="5">
        <v>71</v>
      </c>
      <c r="I7" s="6"/>
      <c r="J7" s="5" t="s">
        <v>18</v>
      </c>
      <c r="K7" s="5"/>
    </row>
    <row r="8" spans="2:11" ht="15.75" thickBot="1" x14ac:dyDescent="0.3">
      <c r="B8" s="7"/>
      <c r="C8" s="8" t="s">
        <v>11</v>
      </c>
      <c r="D8" s="8">
        <v>7</v>
      </c>
      <c r="E8" s="38">
        <v>0.06</v>
      </c>
      <c r="F8" s="38">
        <v>5.07</v>
      </c>
      <c r="G8" s="38">
        <v>0.09</v>
      </c>
      <c r="H8" s="38">
        <v>46.2</v>
      </c>
      <c r="I8" s="9"/>
      <c r="J8" s="8" t="s">
        <v>18</v>
      </c>
      <c r="K8" s="8"/>
    </row>
    <row r="9" spans="2:11" ht="16.5" thickTop="1" thickBot="1" x14ac:dyDescent="0.3">
      <c r="B9" s="10"/>
      <c r="C9" s="11" t="s">
        <v>12</v>
      </c>
      <c r="D9" s="12">
        <f>SUM(D5:D8)</f>
        <v>437</v>
      </c>
      <c r="E9" s="18">
        <f t="shared" ref="E9:I9" si="0">SUM(E5:E8)</f>
        <v>5.2829999999999995</v>
      </c>
      <c r="F9" s="18">
        <f t="shared" si="0"/>
        <v>8.423</v>
      </c>
      <c r="G9" s="18">
        <f t="shared" si="0"/>
        <v>49.000000000000007</v>
      </c>
      <c r="H9" s="18">
        <f t="shared" si="0"/>
        <v>300.22999999999996</v>
      </c>
      <c r="I9" s="11">
        <f t="shared" si="0"/>
        <v>0</v>
      </c>
      <c r="J9" s="13"/>
      <c r="K9" s="14"/>
    </row>
    <row r="10" spans="2:11" ht="7.5" customHeight="1" thickTop="1" x14ac:dyDescent="0.25">
      <c r="B10" s="53"/>
      <c r="C10" s="51"/>
      <c r="D10" s="51"/>
      <c r="E10" s="51"/>
      <c r="F10" s="51"/>
      <c r="G10" s="51"/>
      <c r="H10" s="51"/>
      <c r="I10" s="51"/>
      <c r="J10" s="51"/>
      <c r="K10" s="52"/>
    </row>
    <row r="11" spans="2:11" ht="15.75" thickBot="1" x14ac:dyDescent="0.3">
      <c r="B11" s="7" t="s">
        <v>9</v>
      </c>
      <c r="C11" s="8" t="s">
        <v>60</v>
      </c>
      <c r="D11" s="8">
        <v>150</v>
      </c>
      <c r="E11" s="8">
        <v>1.34</v>
      </c>
      <c r="F11" s="8">
        <v>1.4</v>
      </c>
      <c r="G11" s="8">
        <v>18.7</v>
      </c>
      <c r="H11" s="8">
        <v>85</v>
      </c>
      <c r="I11" s="9"/>
      <c r="J11" s="8"/>
      <c r="K11" s="8"/>
    </row>
    <row r="12" spans="2:11" ht="16.5" thickTop="1" thickBot="1" x14ac:dyDescent="0.3">
      <c r="B12" s="10"/>
      <c r="C12" s="11" t="s">
        <v>12</v>
      </c>
      <c r="D12" s="12">
        <f>D11</f>
        <v>150</v>
      </c>
      <c r="E12" s="12">
        <f t="shared" ref="E12:H12" si="1">E11</f>
        <v>1.34</v>
      </c>
      <c r="F12" s="12">
        <f t="shared" si="1"/>
        <v>1.4</v>
      </c>
      <c r="G12" s="12">
        <f t="shared" si="1"/>
        <v>18.7</v>
      </c>
      <c r="H12" s="12">
        <f t="shared" si="1"/>
        <v>85</v>
      </c>
      <c r="I12" s="11">
        <f t="shared" ref="I12" si="2">SUM(I8:I11)</f>
        <v>0</v>
      </c>
      <c r="J12" s="13"/>
      <c r="K12" s="14"/>
    </row>
    <row r="13" spans="2:11" ht="9" customHeight="1" thickTop="1" x14ac:dyDescent="0.25">
      <c r="B13" s="50"/>
      <c r="C13" s="51"/>
      <c r="D13" s="51"/>
      <c r="E13" s="51"/>
      <c r="F13" s="51"/>
      <c r="G13" s="51"/>
      <c r="H13" s="51"/>
      <c r="I13" s="51"/>
      <c r="J13" s="51"/>
      <c r="K13" s="52"/>
    </row>
    <row r="14" spans="2:11" x14ac:dyDescent="0.25">
      <c r="B14" s="4" t="s">
        <v>19</v>
      </c>
      <c r="C14" s="5" t="s">
        <v>71</v>
      </c>
      <c r="D14" s="5">
        <v>60</v>
      </c>
      <c r="E14" s="17">
        <v>0.81</v>
      </c>
      <c r="F14" s="17">
        <v>1</v>
      </c>
      <c r="G14" s="17">
        <v>5.0599999999999996</v>
      </c>
      <c r="H14" s="17">
        <v>56.9</v>
      </c>
      <c r="I14" s="6"/>
      <c r="J14" s="5" t="s">
        <v>82</v>
      </c>
      <c r="K14" s="5"/>
    </row>
    <row r="15" spans="2:11" x14ac:dyDescent="0.25">
      <c r="B15" s="5"/>
      <c r="C15" s="5" t="s">
        <v>49</v>
      </c>
      <c r="D15" s="5">
        <v>200</v>
      </c>
      <c r="E15" s="5">
        <v>4</v>
      </c>
      <c r="F15" s="5">
        <v>4.24</v>
      </c>
      <c r="G15" s="5">
        <v>12.35</v>
      </c>
      <c r="H15" s="5">
        <v>208</v>
      </c>
      <c r="I15" s="6"/>
      <c r="J15" s="5" t="s">
        <v>51</v>
      </c>
      <c r="K15" s="5" t="s">
        <v>92</v>
      </c>
    </row>
    <row r="16" spans="2:11" x14ac:dyDescent="0.25">
      <c r="B16" s="5"/>
      <c r="C16" s="5" t="s">
        <v>72</v>
      </c>
      <c r="D16" s="5">
        <v>200</v>
      </c>
      <c r="E16" s="5">
        <v>6.4</v>
      </c>
      <c r="F16" s="5">
        <v>10.4</v>
      </c>
      <c r="G16" s="5">
        <v>22.52</v>
      </c>
      <c r="H16" s="5">
        <v>356</v>
      </c>
      <c r="I16" s="6"/>
      <c r="J16" s="5" t="s">
        <v>83</v>
      </c>
      <c r="K16" s="5" t="s">
        <v>93</v>
      </c>
    </row>
    <row r="17" spans="2:11" x14ac:dyDescent="0.25">
      <c r="B17" s="5"/>
      <c r="C17" s="5" t="s">
        <v>86</v>
      </c>
      <c r="D17" s="5">
        <v>180</v>
      </c>
      <c r="E17" s="17">
        <v>0.44</v>
      </c>
      <c r="F17" s="17">
        <v>0.5</v>
      </c>
      <c r="G17" s="17">
        <v>27.76</v>
      </c>
      <c r="H17" s="17">
        <v>113</v>
      </c>
      <c r="I17" s="6">
        <v>50</v>
      </c>
      <c r="J17" s="5" t="s">
        <v>62</v>
      </c>
      <c r="K17" s="5" t="s">
        <v>94</v>
      </c>
    </row>
    <row r="18" spans="2:11" x14ac:dyDescent="0.25">
      <c r="B18" s="5"/>
      <c r="C18" s="5" t="s">
        <v>20</v>
      </c>
      <c r="D18" s="5">
        <v>50</v>
      </c>
      <c r="E18" s="5">
        <v>3.3</v>
      </c>
      <c r="F18" s="5">
        <v>0.55000000000000004</v>
      </c>
      <c r="G18" s="5">
        <v>16.7</v>
      </c>
      <c r="H18" s="5">
        <v>86.66</v>
      </c>
      <c r="I18" s="6"/>
      <c r="J18" s="5"/>
      <c r="K18" s="5"/>
    </row>
    <row r="19" spans="2:11" ht="15.75" thickBot="1" x14ac:dyDescent="0.3">
      <c r="B19" s="8"/>
      <c r="C19" s="8" t="s">
        <v>10</v>
      </c>
      <c r="D19" s="8">
        <v>20</v>
      </c>
      <c r="E19" s="8">
        <v>1.58</v>
      </c>
      <c r="F19" s="8">
        <v>0.2</v>
      </c>
      <c r="G19" s="8">
        <v>9.66</v>
      </c>
      <c r="H19" s="8">
        <v>47.33</v>
      </c>
      <c r="I19" s="9"/>
      <c r="J19" s="8"/>
      <c r="K19" s="8"/>
    </row>
    <row r="20" spans="2:11" ht="16.5" thickTop="1" thickBot="1" x14ac:dyDescent="0.3">
      <c r="B20" s="15"/>
      <c r="C20" s="11" t="s">
        <v>12</v>
      </c>
      <c r="D20" s="12">
        <f t="shared" ref="D20:I20" si="3">SUM(D14:D19)</f>
        <v>710</v>
      </c>
      <c r="E20" s="18">
        <f t="shared" si="3"/>
        <v>16.53</v>
      </c>
      <c r="F20" s="18">
        <f t="shared" si="3"/>
        <v>16.89</v>
      </c>
      <c r="G20" s="18">
        <f t="shared" si="3"/>
        <v>94.05</v>
      </c>
      <c r="H20" s="18">
        <f t="shared" si="3"/>
        <v>867.89</v>
      </c>
      <c r="I20" s="12">
        <f t="shared" si="3"/>
        <v>50</v>
      </c>
      <c r="J20" s="13"/>
      <c r="K20" s="14"/>
    </row>
    <row r="21" spans="2:11" ht="9.75" customHeight="1" thickTop="1" x14ac:dyDescent="0.25">
      <c r="B21" s="50"/>
      <c r="C21" s="51"/>
      <c r="D21" s="51"/>
      <c r="E21" s="51"/>
      <c r="F21" s="51"/>
      <c r="G21" s="51"/>
      <c r="H21" s="51"/>
      <c r="I21" s="51"/>
      <c r="J21" s="51"/>
      <c r="K21" s="52"/>
    </row>
    <row r="22" spans="2:11" x14ac:dyDescent="0.25">
      <c r="B22" s="4" t="s">
        <v>21</v>
      </c>
      <c r="C22" s="5" t="s">
        <v>58</v>
      </c>
      <c r="D22" s="5">
        <v>200</v>
      </c>
      <c r="E22" s="5">
        <v>5.8</v>
      </c>
      <c r="F22" s="5">
        <v>5.9</v>
      </c>
      <c r="G22" s="8">
        <v>21.6</v>
      </c>
      <c r="H22" s="5">
        <v>158</v>
      </c>
      <c r="I22" s="6"/>
      <c r="J22" s="5" t="s">
        <v>59</v>
      </c>
      <c r="K22" s="5"/>
    </row>
    <row r="23" spans="2:11" ht="15.75" thickBot="1" x14ac:dyDescent="0.3">
      <c r="B23" s="7"/>
      <c r="C23" s="8" t="s">
        <v>76</v>
      </c>
      <c r="D23" s="8">
        <v>50</v>
      </c>
      <c r="E23" s="38">
        <v>3.18</v>
      </c>
      <c r="F23" s="38">
        <v>4.08</v>
      </c>
      <c r="G23" s="38">
        <v>31.5</v>
      </c>
      <c r="H23" s="38">
        <v>158</v>
      </c>
      <c r="I23" s="9"/>
      <c r="J23" s="8" t="s">
        <v>52</v>
      </c>
      <c r="K23" s="8"/>
    </row>
    <row r="24" spans="2:11" ht="16.5" thickTop="1" thickBot="1" x14ac:dyDescent="0.3">
      <c r="B24" s="15"/>
      <c r="C24" s="11" t="s">
        <v>12</v>
      </c>
      <c r="D24" s="13">
        <f>SUM(D22:D23)</f>
        <v>250</v>
      </c>
      <c r="E24" s="13">
        <f t="shared" ref="E24:I24" si="4">SUM(E22:E23)</f>
        <v>8.98</v>
      </c>
      <c r="F24" s="13">
        <f t="shared" si="4"/>
        <v>9.98</v>
      </c>
      <c r="G24" s="13">
        <f t="shared" si="4"/>
        <v>53.1</v>
      </c>
      <c r="H24" s="13">
        <f t="shared" si="4"/>
        <v>316</v>
      </c>
      <c r="I24" s="13">
        <f t="shared" si="4"/>
        <v>0</v>
      </c>
      <c r="J24" s="13"/>
      <c r="K24" s="14"/>
    </row>
    <row r="25" spans="2:11" ht="7.5" customHeight="1" thickTop="1" x14ac:dyDescent="0.25">
      <c r="B25" s="50"/>
      <c r="C25" s="51"/>
      <c r="D25" s="51"/>
      <c r="E25" s="51"/>
      <c r="F25" s="51"/>
      <c r="G25" s="51"/>
      <c r="H25" s="51"/>
      <c r="I25" s="51"/>
      <c r="J25" s="51"/>
      <c r="K25" s="52"/>
    </row>
    <row r="26" spans="2:11" x14ac:dyDescent="0.25">
      <c r="B26" s="4" t="s">
        <v>22</v>
      </c>
      <c r="C26" s="5" t="s">
        <v>74</v>
      </c>
      <c r="D26" s="5">
        <v>80</v>
      </c>
      <c r="E26" s="5">
        <v>11.17</v>
      </c>
      <c r="F26" s="37">
        <v>6</v>
      </c>
      <c r="G26" s="5">
        <v>8.4</v>
      </c>
      <c r="H26" s="5">
        <v>115.1</v>
      </c>
      <c r="I26" s="6"/>
      <c r="J26" s="5" t="s">
        <v>84</v>
      </c>
      <c r="K26" s="5" t="s">
        <v>95</v>
      </c>
    </row>
    <row r="27" spans="2:11" x14ac:dyDescent="0.25">
      <c r="B27" s="5"/>
      <c r="C27" s="5" t="s">
        <v>75</v>
      </c>
      <c r="D27" s="5">
        <v>120</v>
      </c>
      <c r="E27" s="17">
        <v>5.4</v>
      </c>
      <c r="F27" s="17">
        <v>4</v>
      </c>
      <c r="G27" s="17">
        <v>16.2</v>
      </c>
      <c r="H27" s="17">
        <v>175</v>
      </c>
      <c r="I27" s="6"/>
      <c r="J27" s="5" t="s">
        <v>85</v>
      </c>
      <c r="K27" s="5" t="s">
        <v>96</v>
      </c>
    </row>
    <row r="28" spans="2:11" x14ac:dyDescent="0.25">
      <c r="B28" s="5"/>
      <c r="C28" s="5" t="s">
        <v>50</v>
      </c>
      <c r="D28" s="5">
        <v>200</v>
      </c>
      <c r="E28" s="37">
        <v>2.67</v>
      </c>
      <c r="F28" s="17">
        <v>2.8</v>
      </c>
      <c r="G28" s="37">
        <v>14.31</v>
      </c>
      <c r="H28" s="37">
        <v>99</v>
      </c>
      <c r="I28" s="6"/>
      <c r="J28" s="5" t="s">
        <v>53</v>
      </c>
      <c r="K28" s="5" t="s">
        <v>97</v>
      </c>
    </row>
    <row r="29" spans="2:11" ht="15.75" thickBot="1" x14ac:dyDescent="0.3">
      <c r="B29" s="5"/>
      <c r="C29" s="5" t="s">
        <v>98</v>
      </c>
      <c r="D29" s="5">
        <v>20</v>
      </c>
      <c r="E29" s="37">
        <v>2.67</v>
      </c>
      <c r="F29" s="17">
        <v>2.8</v>
      </c>
      <c r="G29" s="37">
        <v>14.31</v>
      </c>
      <c r="H29" s="37">
        <v>99</v>
      </c>
      <c r="I29" s="6"/>
      <c r="J29" s="5" t="s">
        <v>53</v>
      </c>
      <c r="K29" s="5"/>
    </row>
    <row r="30" spans="2:11" ht="16.5" thickTop="1" thickBot="1" x14ac:dyDescent="0.3">
      <c r="B30" s="15"/>
      <c r="C30" s="11" t="s">
        <v>12</v>
      </c>
      <c r="D30" s="12">
        <f t="shared" ref="D30:I30" si="5">SUM(D26:D28)</f>
        <v>400</v>
      </c>
      <c r="E30" s="12">
        <f t="shared" si="5"/>
        <v>19.240000000000002</v>
      </c>
      <c r="F30" s="12">
        <f t="shared" si="5"/>
        <v>12.8</v>
      </c>
      <c r="G30" s="12">
        <f t="shared" si="5"/>
        <v>38.910000000000004</v>
      </c>
      <c r="H30" s="12">
        <f t="shared" si="5"/>
        <v>389.1</v>
      </c>
      <c r="I30" s="12">
        <f t="shared" si="5"/>
        <v>0</v>
      </c>
      <c r="J30" s="12"/>
      <c r="K30" s="14"/>
    </row>
    <row r="31" spans="2:11" ht="16.5" thickTop="1" thickBot="1" x14ac:dyDescent="0.3">
      <c r="B31" s="15"/>
      <c r="C31" s="16" t="s">
        <v>24</v>
      </c>
      <c r="D31" s="12">
        <f t="shared" ref="D31:I31" si="6">D9+D11+D20+D24+D30</f>
        <v>1947</v>
      </c>
      <c r="E31" s="18">
        <f t="shared" si="6"/>
        <v>51.372999999999998</v>
      </c>
      <c r="F31" s="18">
        <f t="shared" si="6"/>
        <v>49.492999999999995</v>
      </c>
      <c r="G31" s="18">
        <f t="shared" si="6"/>
        <v>253.76</v>
      </c>
      <c r="H31" s="18">
        <f t="shared" si="6"/>
        <v>1958.2199999999998</v>
      </c>
      <c r="I31" s="12">
        <f t="shared" si="6"/>
        <v>50</v>
      </c>
      <c r="J31" s="12"/>
      <c r="K31" s="14"/>
    </row>
    <row r="32" spans="2:11" ht="15.75" thickTop="1" x14ac:dyDescent="0.25">
      <c r="I32" s="1"/>
    </row>
  </sheetData>
  <mergeCells count="11">
    <mergeCell ref="B1:D1"/>
    <mergeCell ref="B2:D2"/>
    <mergeCell ref="B3:B4"/>
    <mergeCell ref="C3:C4"/>
    <mergeCell ref="D3:D4"/>
    <mergeCell ref="H3:H4"/>
    <mergeCell ref="B10:K10"/>
    <mergeCell ref="B13:K13"/>
    <mergeCell ref="B21:K21"/>
    <mergeCell ref="B25:K25"/>
    <mergeCell ref="E3:G3"/>
  </mergeCells>
  <pageMargins left="0.23622047244094491" right="0.23622047244094491" top="0.55118110236220474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70"/>
  <sheetViews>
    <sheetView topLeftCell="A22" zoomScale="150" zoomScaleNormal="150" workbookViewId="0">
      <selection activeCell="K51" sqref="K51"/>
    </sheetView>
  </sheetViews>
  <sheetFormatPr defaultRowHeight="15" x14ac:dyDescent="0.25"/>
  <cols>
    <col min="1" max="1" width="4.85546875" customWidth="1"/>
    <col min="2" max="2" width="61" customWidth="1"/>
    <col min="3" max="3" width="16.85546875" customWidth="1"/>
    <col min="4" max="4" width="13.28515625" customWidth="1"/>
  </cols>
  <sheetData>
    <row r="1" spans="2:4" ht="11.1" customHeight="1" x14ac:dyDescent="0.25">
      <c r="B1" s="56" t="s">
        <v>69</v>
      </c>
      <c r="C1" s="57"/>
      <c r="D1" s="57"/>
    </row>
    <row r="2" spans="2:4" ht="11.1" customHeight="1" x14ac:dyDescent="0.25">
      <c r="B2" s="24"/>
      <c r="C2" s="25" t="s">
        <v>26</v>
      </c>
      <c r="D2" s="26" t="s">
        <v>27</v>
      </c>
    </row>
    <row r="3" spans="2:4" ht="11.1" customHeight="1" x14ac:dyDescent="0.25">
      <c r="B3" s="27" t="s">
        <v>28</v>
      </c>
      <c r="C3" s="24"/>
      <c r="D3" s="24"/>
    </row>
    <row r="4" spans="2:4" ht="11.1" customHeight="1" x14ac:dyDescent="0.25">
      <c r="B4" s="45" t="s">
        <v>67</v>
      </c>
      <c r="C4" s="45">
        <v>150</v>
      </c>
      <c r="D4" s="45">
        <v>200</v>
      </c>
    </row>
    <row r="5" spans="2:4" ht="11.1" customHeight="1" x14ac:dyDescent="0.25">
      <c r="B5" s="19" t="s">
        <v>68</v>
      </c>
      <c r="C5" s="46">
        <v>23</v>
      </c>
      <c r="D5" s="46">
        <v>31</v>
      </c>
    </row>
    <row r="6" spans="2:4" ht="11.1" customHeight="1" x14ac:dyDescent="0.25">
      <c r="B6" s="19" t="s">
        <v>29</v>
      </c>
      <c r="C6" s="46">
        <v>70</v>
      </c>
      <c r="D6" s="46">
        <v>90</v>
      </c>
    </row>
    <row r="7" spans="2:4" ht="11.1" customHeight="1" x14ac:dyDescent="0.25">
      <c r="B7" s="19" t="s">
        <v>30</v>
      </c>
      <c r="C7" s="46">
        <v>4</v>
      </c>
      <c r="D7" s="46">
        <v>5</v>
      </c>
    </row>
    <row r="8" spans="2:4" ht="11.1" customHeight="1" x14ac:dyDescent="0.25">
      <c r="B8" s="19" t="s">
        <v>11</v>
      </c>
      <c r="C8" s="46">
        <v>4</v>
      </c>
      <c r="D8" s="46">
        <v>5</v>
      </c>
    </row>
    <row r="9" spans="2:4" ht="11.1" customHeight="1" x14ac:dyDescent="0.25">
      <c r="B9" s="19" t="s">
        <v>31</v>
      </c>
      <c r="C9" s="46">
        <v>65</v>
      </c>
      <c r="D9" s="46">
        <v>86</v>
      </c>
    </row>
    <row r="10" spans="2:4" ht="11.1" customHeight="1" x14ac:dyDescent="0.25">
      <c r="B10" s="28" t="s">
        <v>23</v>
      </c>
      <c r="C10" s="27">
        <v>180</v>
      </c>
      <c r="D10" s="27">
        <v>200</v>
      </c>
    </row>
    <row r="11" spans="2:4" ht="11.1" customHeight="1" x14ac:dyDescent="0.25">
      <c r="B11" s="19" t="s">
        <v>47</v>
      </c>
      <c r="C11" s="20">
        <v>0.2</v>
      </c>
      <c r="D11" s="20">
        <v>0.3</v>
      </c>
    </row>
    <row r="12" spans="2:4" ht="11.1" customHeight="1" x14ac:dyDescent="0.25">
      <c r="B12" s="19" t="s">
        <v>30</v>
      </c>
      <c r="C12" s="36">
        <v>6</v>
      </c>
      <c r="D12" s="36">
        <v>8</v>
      </c>
    </row>
    <row r="13" spans="2:4" ht="11.1" customHeight="1" x14ac:dyDescent="0.25">
      <c r="B13" s="28" t="s">
        <v>54</v>
      </c>
      <c r="C13" s="27">
        <v>25</v>
      </c>
      <c r="D13" s="27">
        <v>37</v>
      </c>
    </row>
    <row r="14" spans="2:4" ht="11.1" customHeight="1" x14ac:dyDescent="0.25">
      <c r="B14" s="19" t="s">
        <v>32</v>
      </c>
      <c r="C14" s="20">
        <v>20</v>
      </c>
      <c r="D14" s="20">
        <v>30</v>
      </c>
    </row>
    <row r="15" spans="2:4" ht="11.1" customHeight="1" x14ac:dyDescent="0.25">
      <c r="B15" s="19" t="s">
        <v>11</v>
      </c>
      <c r="C15" s="20">
        <v>5</v>
      </c>
      <c r="D15" s="20">
        <v>7</v>
      </c>
    </row>
    <row r="16" spans="2:4" ht="11.1" customHeight="1" x14ac:dyDescent="0.25">
      <c r="B16" s="28" t="s">
        <v>33</v>
      </c>
      <c r="C16" s="20"/>
      <c r="D16" s="20"/>
    </row>
    <row r="17" spans="2:4" ht="11.1" customHeight="1" x14ac:dyDescent="0.25">
      <c r="B17" s="28" t="s">
        <v>60</v>
      </c>
      <c r="C17" s="27">
        <v>150</v>
      </c>
      <c r="D17" s="27">
        <v>150</v>
      </c>
    </row>
    <row r="18" spans="2:4" ht="11.1" customHeight="1" x14ac:dyDescent="0.25">
      <c r="B18" s="28" t="s">
        <v>34</v>
      </c>
      <c r="C18" s="20"/>
      <c r="D18" s="20"/>
    </row>
    <row r="19" spans="2:4" ht="11.1" customHeight="1" x14ac:dyDescent="0.25">
      <c r="B19" s="27" t="s">
        <v>71</v>
      </c>
      <c r="C19" s="27">
        <v>40</v>
      </c>
      <c r="D19" s="27">
        <v>60</v>
      </c>
    </row>
    <row r="20" spans="2:4" ht="11.1" customHeight="1" x14ac:dyDescent="0.25">
      <c r="B20" s="19" t="s">
        <v>37</v>
      </c>
      <c r="C20" s="31">
        <f>D20/60*40</f>
        <v>40</v>
      </c>
      <c r="D20" s="40">
        <v>60</v>
      </c>
    </row>
    <row r="21" spans="2:4" ht="11.1" customHeight="1" x14ac:dyDescent="0.25">
      <c r="B21" s="19" t="s">
        <v>38</v>
      </c>
      <c r="C21" s="31">
        <f t="shared" ref="C21:C24" si="0">D21/60*40</f>
        <v>7.7333333333333334</v>
      </c>
      <c r="D21" s="20">
        <v>11.6</v>
      </c>
    </row>
    <row r="22" spans="2:4" ht="11.1" customHeight="1" x14ac:dyDescent="0.25">
      <c r="B22" s="19" t="s">
        <v>55</v>
      </c>
      <c r="C22" s="31">
        <v>0</v>
      </c>
      <c r="D22" s="21">
        <v>3</v>
      </c>
    </row>
    <row r="23" spans="2:4" ht="11.1" customHeight="1" x14ac:dyDescent="0.25">
      <c r="B23" s="19" t="s">
        <v>35</v>
      </c>
      <c r="C23" s="31">
        <f t="shared" si="0"/>
        <v>2</v>
      </c>
      <c r="D23" s="31">
        <v>3</v>
      </c>
    </row>
    <row r="24" spans="2:4" ht="11.1" customHeight="1" x14ac:dyDescent="0.25">
      <c r="B24" s="19" t="s">
        <v>30</v>
      </c>
      <c r="C24" s="31">
        <f t="shared" si="0"/>
        <v>0.66666666666666663</v>
      </c>
      <c r="D24" s="31">
        <v>1</v>
      </c>
    </row>
    <row r="25" spans="2:4" ht="11.1" customHeight="1" x14ac:dyDescent="0.25">
      <c r="B25" s="27" t="s">
        <v>49</v>
      </c>
      <c r="C25" s="27">
        <v>160</v>
      </c>
      <c r="D25" s="27">
        <v>200</v>
      </c>
    </row>
    <row r="26" spans="2:4" ht="11.1" customHeight="1" x14ac:dyDescent="0.25">
      <c r="B26" s="19" t="s">
        <v>36</v>
      </c>
      <c r="C26" s="30">
        <f>D26/200*160</f>
        <v>78.720000000000013</v>
      </c>
      <c r="D26" s="31">
        <v>98.4</v>
      </c>
    </row>
    <row r="27" spans="2:4" ht="11.1" customHeight="1" x14ac:dyDescent="0.25">
      <c r="B27" s="19" t="s">
        <v>37</v>
      </c>
      <c r="C27" s="31">
        <f t="shared" ref="C27:C32" si="1">D27/200*160</f>
        <v>12.16</v>
      </c>
      <c r="D27" s="31">
        <v>15.2</v>
      </c>
    </row>
    <row r="28" spans="2:4" ht="11.1" customHeight="1" x14ac:dyDescent="0.25">
      <c r="B28" s="19" t="s">
        <v>38</v>
      </c>
      <c r="C28" s="31">
        <f t="shared" si="1"/>
        <v>13.440000000000001</v>
      </c>
      <c r="D28" s="31">
        <v>16.8</v>
      </c>
    </row>
    <row r="29" spans="2:4" ht="11.1" customHeight="1" x14ac:dyDescent="0.25">
      <c r="B29" s="19" t="s">
        <v>55</v>
      </c>
      <c r="C29" s="31">
        <f t="shared" si="1"/>
        <v>1.92</v>
      </c>
      <c r="D29" s="31">
        <v>2.4</v>
      </c>
    </row>
    <row r="30" spans="2:4" ht="11.1" customHeight="1" x14ac:dyDescent="0.25">
      <c r="B30" s="19" t="s">
        <v>35</v>
      </c>
      <c r="C30" s="31">
        <f t="shared" si="1"/>
        <v>1.6</v>
      </c>
      <c r="D30" s="31">
        <v>2</v>
      </c>
    </row>
    <row r="31" spans="2:4" ht="11.1" customHeight="1" x14ac:dyDescent="0.25">
      <c r="B31" s="19" t="s">
        <v>46</v>
      </c>
      <c r="C31" s="31">
        <f t="shared" si="1"/>
        <v>24.32</v>
      </c>
      <c r="D31" s="31">
        <v>30.4</v>
      </c>
    </row>
    <row r="32" spans="2:4" ht="11.1" customHeight="1" x14ac:dyDescent="0.25">
      <c r="B32" s="19" t="s">
        <v>42</v>
      </c>
      <c r="C32" s="31">
        <f t="shared" si="1"/>
        <v>1.6</v>
      </c>
      <c r="D32" s="31">
        <v>2</v>
      </c>
    </row>
    <row r="33" spans="2:4" ht="11.1" customHeight="1" x14ac:dyDescent="0.25">
      <c r="B33" s="42" t="s">
        <v>72</v>
      </c>
      <c r="C33" s="42">
        <v>150</v>
      </c>
      <c r="D33" s="42">
        <v>200</v>
      </c>
    </row>
    <row r="34" spans="2:4" ht="11.1" customHeight="1" x14ac:dyDescent="0.25">
      <c r="B34" s="24" t="s">
        <v>77</v>
      </c>
      <c r="C34" s="31">
        <f>D34/200*150</f>
        <v>157.5</v>
      </c>
      <c r="D34" s="43">
        <v>210</v>
      </c>
    </row>
    <row r="35" spans="2:4" ht="11.1" customHeight="1" x14ac:dyDescent="0.25">
      <c r="B35" s="24" t="s">
        <v>35</v>
      </c>
      <c r="C35" s="31">
        <f t="shared" ref="C35:C39" si="2">D35/200*150</f>
        <v>3.75</v>
      </c>
      <c r="D35" s="43">
        <v>5</v>
      </c>
    </row>
    <row r="36" spans="2:4" ht="11.1" customHeight="1" x14ac:dyDescent="0.25">
      <c r="B36" s="24" t="s">
        <v>78</v>
      </c>
      <c r="C36" s="31">
        <f t="shared" si="2"/>
        <v>9.75</v>
      </c>
      <c r="D36" s="43">
        <v>13</v>
      </c>
    </row>
    <row r="37" spans="2:4" ht="11.1" customHeight="1" x14ac:dyDescent="0.25">
      <c r="B37" s="24" t="s">
        <v>38</v>
      </c>
      <c r="C37" s="31">
        <f t="shared" si="2"/>
        <v>7.95</v>
      </c>
      <c r="D37" s="43">
        <v>10.6</v>
      </c>
    </row>
    <row r="38" spans="2:4" ht="11.1" customHeight="1" x14ac:dyDescent="0.25">
      <c r="B38" s="24" t="s">
        <v>79</v>
      </c>
      <c r="C38" s="31">
        <v>0</v>
      </c>
      <c r="D38" s="43">
        <v>3</v>
      </c>
    </row>
    <row r="39" spans="2:4" ht="11.1" customHeight="1" x14ac:dyDescent="0.25">
      <c r="B39" s="24" t="s">
        <v>80</v>
      </c>
      <c r="C39" s="31">
        <f t="shared" si="2"/>
        <v>13.5</v>
      </c>
      <c r="D39" s="43">
        <v>18</v>
      </c>
    </row>
    <row r="40" spans="2:4" ht="11.1" customHeight="1" x14ac:dyDescent="0.25">
      <c r="B40" s="27" t="s">
        <v>86</v>
      </c>
      <c r="C40" s="27">
        <v>150</v>
      </c>
      <c r="D40" s="27">
        <v>200</v>
      </c>
    </row>
    <row r="41" spans="2:4" ht="11.1" customHeight="1" x14ac:dyDescent="0.25">
      <c r="B41" s="19" t="s">
        <v>87</v>
      </c>
      <c r="C41" s="41">
        <v>60</v>
      </c>
      <c r="D41" s="41">
        <v>75</v>
      </c>
    </row>
    <row r="42" spans="2:4" ht="11.1" customHeight="1" x14ac:dyDescent="0.25">
      <c r="B42" s="19" t="s">
        <v>30</v>
      </c>
      <c r="C42" s="41">
        <v>6</v>
      </c>
      <c r="D42" s="41">
        <v>8</v>
      </c>
    </row>
    <row r="43" spans="2:4" ht="11.1" customHeight="1" x14ac:dyDescent="0.25">
      <c r="B43" s="27" t="s">
        <v>20</v>
      </c>
      <c r="C43" s="27">
        <v>40</v>
      </c>
      <c r="D43" s="27">
        <v>50</v>
      </c>
    </row>
    <row r="44" spans="2:4" ht="11.1" customHeight="1" x14ac:dyDescent="0.25">
      <c r="B44" s="27" t="s">
        <v>10</v>
      </c>
      <c r="C44" s="27">
        <v>20</v>
      </c>
      <c r="D44" s="27">
        <v>20</v>
      </c>
    </row>
    <row r="45" spans="2:4" ht="11.1" customHeight="1" x14ac:dyDescent="0.25">
      <c r="B45" s="28" t="s">
        <v>39</v>
      </c>
      <c r="C45" s="20"/>
      <c r="D45" s="20"/>
    </row>
    <row r="46" spans="2:4" ht="11.1" customHeight="1" x14ac:dyDescent="0.25">
      <c r="B46" s="28" t="s">
        <v>58</v>
      </c>
      <c r="C46" s="20">
        <v>150</v>
      </c>
      <c r="D46" s="20">
        <v>200</v>
      </c>
    </row>
    <row r="47" spans="2:4" ht="11.1" customHeight="1" x14ac:dyDescent="0.25">
      <c r="B47" s="27" t="s">
        <v>73</v>
      </c>
      <c r="C47" s="20">
        <v>50</v>
      </c>
      <c r="D47" s="20">
        <v>50</v>
      </c>
    </row>
    <row r="48" spans="2:4" ht="11.1" customHeight="1" x14ac:dyDescent="0.25">
      <c r="B48" s="22" t="s">
        <v>41</v>
      </c>
      <c r="C48" s="31">
        <v>27.5</v>
      </c>
      <c r="D48" s="31">
        <v>27.5</v>
      </c>
    </row>
    <row r="49" spans="2:4" ht="11.1" customHeight="1" x14ac:dyDescent="0.25">
      <c r="B49" s="22" t="s">
        <v>30</v>
      </c>
      <c r="C49" s="31">
        <v>3</v>
      </c>
      <c r="D49" s="31">
        <v>4</v>
      </c>
    </row>
    <row r="50" spans="2:4" ht="11.1" customHeight="1" x14ac:dyDescent="0.25">
      <c r="B50" s="22" t="s">
        <v>35</v>
      </c>
      <c r="C50" s="31">
        <v>3</v>
      </c>
      <c r="D50" s="31">
        <v>3</v>
      </c>
    </row>
    <row r="51" spans="2:4" ht="11.1" customHeight="1" x14ac:dyDescent="0.25">
      <c r="B51" s="22" t="s">
        <v>29</v>
      </c>
      <c r="C51" s="31">
        <v>4</v>
      </c>
      <c r="D51" s="31">
        <v>4</v>
      </c>
    </row>
    <row r="52" spans="2:4" ht="11.1" customHeight="1" x14ac:dyDescent="0.25">
      <c r="B52" s="22" t="s">
        <v>45</v>
      </c>
      <c r="C52" s="31">
        <v>4</v>
      </c>
      <c r="D52" s="31">
        <v>4</v>
      </c>
    </row>
    <row r="53" spans="2:4" ht="11.1" customHeight="1" x14ac:dyDescent="0.25">
      <c r="B53" s="22" t="s">
        <v>43</v>
      </c>
      <c r="C53" s="31">
        <v>0.2</v>
      </c>
      <c r="D53" s="31">
        <v>0.2</v>
      </c>
    </row>
    <row r="54" spans="2:4" ht="11.1" customHeight="1" x14ac:dyDescent="0.25">
      <c r="B54" s="22" t="s">
        <v>81</v>
      </c>
      <c r="C54" s="31">
        <v>13.7</v>
      </c>
      <c r="D54" s="31">
        <v>13.7</v>
      </c>
    </row>
    <row r="55" spans="2:4" ht="11.1" customHeight="1" x14ac:dyDescent="0.25">
      <c r="B55" s="27" t="s">
        <v>40</v>
      </c>
      <c r="C55" s="20"/>
      <c r="D55" s="20"/>
    </row>
    <row r="56" spans="2:4" ht="11.1" customHeight="1" x14ac:dyDescent="0.25">
      <c r="B56" s="28" t="s">
        <v>74</v>
      </c>
      <c r="C56" s="34">
        <v>60</v>
      </c>
      <c r="D56" s="32">
        <v>80</v>
      </c>
    </row>
    <row r="57" spans="2:4" ht="11.1" customHeight="1" x14ac:dyDescent="0.25">
      <c r="B57" s="22" t="s">
        <v>63</v>
      </c>
      <c r="C57" s="29">
        <f>D57/80*60</f>
        <v>67.5</v>
      </c>
      <c r="D57" s="20">
        <v>90</v>
      </c>
    </row>
    <row r="58" spans="2:4" ht="11.1" customHeight="1" x14ac:dyDescent="0.25">
      <c r="B58" s="22" t="s">
        <v>11</v>
      </c>
      <c r="C58" s="29">
        <f t="shared" ref="C58:C61" si="3">D58/80*60</f>
        <v>2.25</v>
      </c>
      <c r="D58" s="33">
        <v>3</v>
      </c>
    </row>
    <row r="59" spans="2:4" ht="11.1" customHeight="1" x14ac:dyDescent="0.25">
      <c r="B59" s="22" t="s">
        <v>38</v>
      </c>
      <c r="C59" s="29">
        <f t="shared" si="3"/>
        <v>7.1999999999999993</v>
      </c>
      <c r="D59" s="33">
        <v>9.6</v>
      </c>
    </row>
    <row r="60" spans="2:4" ht="11.1" customHeight="1" x14ac:dyDescent="0.25">
      <c r="B60" s="22" t="s">
        <v>64</v>
      </c>
      <c r="C60" s="29">
        <f t="shared" si="3"/>
        <v>12</v>
      </c>
      <c r="D60" s="44">
        <v>16</v>
      </c>
    </row>
    <row r="61" spans="2:4" ht="11.1" customHeight="1" x14ac:dyDescent="0.25">
      <c r="B61" s="22" t="s">
        <v>41</v>
      </c>
      <c r="C61" s="29">
        <f t="shared" si="3"/>
        <v>1.5</v>
      </c>
      <c r="D61" s="44">
        <v>2</v>
      </c>
    </row>
    <row r="62" spans="2:4" ht="11.1" customHeight="1" x14ac:dyDescent="0.25">
      <c r="B62" s="22" t="s">
        <v>88</v>
      </c>
      <c r="C62" s="29">
        <v>0</v>
      </c>
      <c r="D62" s="44">
        <v>2</v>
      </c>
    </row>
    <row r="63" spans="2:4" ht="11.1" customHeight="1" x14ac:dyDescent="0.25">
      <c r="B63" s="28" t="s">
        <v>75</v>
      </c>
      <c r="C63" s="29">
        <v>100</v>
      </c>
      <c r="D63" s="44">
        <v>120</v>
      </c>
    </row>
    <row r="64" spans="2:4" ht="11.1" customHeight="1" x14ac:dyDescent="0.25">
      <c r="B64" s="22" t="s">
        <v>89</v>
      </c>
      <c r="C64" s="29">
        <f>D64/120*100</f>
        <v>132.5</v>
      </c>
      <c r="D64" s="44">
        <v>159</v>
      </c>
    </row>
    <row r="65" spans="2:4" ht="11.1" customHeight="1" x14ac:dyDescent="0.25">
      <c r="B65" s="22" t="s">
        <v>11</v>
      </c>
      <c r="C65" s="29">
        <f>D65/120*100</f>
        <v>3.3333333333333335</v>
      </c>
      <c r="D65" s="44">
        <v>4</v>
      </c>
    </row>
    <row r="66" spans="2:4" ht="11.1" customHeight="1" x14ac:dyDescent="0.25">
      <c r="B66" s="35" t="s">
        <v>50</v>
      </c>
      <c r="C66" s="35">
        <v>180</v>
      </c>
      <c r="D66" s="35">
        <v>200</v>
      </c>
    </row>
    <row r="67" spans="2:4" ht="11.1" customHeight="1" x14ac:dyDescent="0.25">
      <c r="B67" s="19" t="s">
        <v>47</v>
      </c>
      <c r="C67" s="23">
        <v>0.2</v>
      </c>
      <c r="D67" s="31">
        <v>0.3</v>
      </c>
    </row>
    <row r="68" spans="2:4" ht="11.1" customHeight="1" x14ac:dyDescent="0.25">
      <c r="B68" s="19" t="s">
        <v>30</v>
      </c>
      <c r="C68" s="23">
        <v>6</v>
      </c>
      <c r="D68" s="21">
        <v>8</v>
      </c>
    </row>
    <row r="69" spans="2:4" ht="11.1" customHeight="1" x14ac:dyDescent="0.25">
      <c r="B69" s="19" t="s">
        <v>29</v>
      </c>
      <c r="C69" s="29">
        <f>D69/200*180</f>
        <v>82.8</v>
      </c>
      <c r="D69" s="21">
        <v>92</v>
      </c>
    </row>
    <row r="70" spans="2:4" ht="11.1" customHeight="1" x14ac:dyDescent="0.25">
      <c r="B70" s="47" t="s">
        <v>10</v>
      </c>
      <c r="C70" s="47">
        <v>20</v>
      </c>
      <c r="D70" s="47">
        <v>20</v>
      </c>
    </row>
  </sheetData>
  <mergeCells count="1">
    <mergeCell ref="B1:D1"/>
  </mergeCells>
  <pageMargins left="0.23622047244094491" right="0.23622047244094491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Меню 1-3</vt:lpstr>
      <vt:lpstr>Меню 3-7</vt:lpstr>
      <vt:lpstr>МЕНЮ раскладка (13)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2024-11-11T22:48:04Z</dcterms:modified>
</cp:coreProperties>
</file>